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01"/>
  <workbookPr defaultThemeVersion="166925"/>
  <mc:AlternateContent xmlns:mc="http://schemas.openxmlformats.org/markup-compatibility/2006">
    <mc:Choice Requires="x15">
      <x15ac:absPath xmlns:x15ac="http://schemas.microsoft.com/office/spreadsheetml/2010/11/ac" url="P:\Sharepoint\Ad Bar Engineering\main - Documents\2019\330-מנשה\הרחבות ישובים\הרחבת מאור\הרחבת מאור שלב ב\כביש מס 8\"/>
    </mc:Choice>
  </mc:AlternateContent>
  <xr:revisionPtr revIDLastSave="0" documentId="8_{9D27FE99-1A5D-4CCD-A765-082B0BC5815E}" xr6:coauthVersionLast="43" xr6:coauthVersionMax="43" xr10:uidLastSave="{00000000-0000-0000-0000-000000000000}"/>
  <bookViews>
    <workbookView xWindow="-108" yWindow="-108" windowWidth="23256" windowHeight="13176"/>
  </bookViews>
  <sheets>
    <sheet name="report_sources_19.12.2008_12-05" sheetId="1" r:id="rId1"/>
  </sheets>
  <definedNames>
    <definedName name="tab">'report_sources_19.12.2008_12-05'!$G$13:$I$414</definedName>
    <definedName name="_xlnm.Print_Area" localSheetId="0">'report_sources_19.12.2008_12-05'!$A$1:$F$440</definedName>
    <definedName name="_xlnm.Print_Titles" localSheetId="0">'report_sources_19.12.2008_12-05'!$1:$2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63" i="1" l="1"/>
  <c r="F262" i="1"/>
  <c r="F261" i="1"/>
  <c r="F260" i="1"/>
  <c r="F259" i="1"/>
  <c r="F258" i="1"/>
  <c r="F264" i="1" s="1"/>
  <c r="F253" i="1"/>
  <c r="F252" i="1"/>
  <c r="F251" i="1"/>
  <c r="F250" i="1"/>
  <c r="F254" i="1" s="1"/>
  <c r="F239" i="1"/>
  <c r="F240" i="1" s="1"/>
  <c r="F238" i="1"/>
  <c r="F237" i="1"/>
  <c r="F232" i="1"/>
  <c r="F231" i="1"/>
  <c r="F230" i="1"/>
  <c r="F229" i="1"/>
  <c r="F228" i="1"/>
  <c r="F227" i="1"/>
  <c r="F226" i="1"/>
  <c r="F225" i="1"/>
  <c r="F233" i="1" s="1"/>
  <c r="F219" i="1"/>
  <c r="F218" i="1"/>
  <c r="F217" i="1"/>
  <c r="F216" i="1"/>
  <c r="F215" i="1"/>
  <c r="F214" i="1"/>
  <c r="F213" i="1"/>
  <c r="F212" i="1"/>
  <c r="F220" i="1" s="1"/>
  <c r="F207" i="1"/>
  <c r="F206" i="1"/>
  <c r="F205" i="1"/>
  <c r="F204" i="1"/>
  <c r="F203" i="1"/>
  <c r="F202" i="1"/>
  <c r="F201" i="1"/>
  <c r="F200" i="1"/>
  <c r="F199" i="1"/>
  <c r="F208" i="1" s="1"/>
  <c r="F194" i="1"/>
  <c r="F193" i="1"/>
  <c r="F192" i="1"/>
  <c r="F191" i="1"/>
  <c r="F195" i="1" s="1"/>
  <c r="F186" i="1"/>
  <c r="F185" i="1"/>
  <c r="F184" i="1"/>
  <c r="F183" i="1"/>
  <c r="F182" i="1"/>
  <c r="F181" i="1"/>
  <c r="F187" i="1" s="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77" i="1" s="1"/>
  <c r="F151" i="1"/>
  <c r="F142" i="1"/>
  <c r="F143" i="1" s="1"/>
  <c r="F133" i="1"/>
  <c r="F132" i="1"/>
  <c r="F134" i="1" s="1"/>
  <c r="F127" i="1"/>
  <c r="F128" i="1" s="1"/>
  <c r="F122" i="1"/>
  <c r="F121" i="1"/>
  <c r="F120" i="1"/>
  <c r="F119" i="1"/>
  <c r="F118" i="1"/>
  <c r="F117" i="1"/>
  <c r="F116" i="1"/>
  <c r="F115" i="1"/>
  <c r="F114" i="1"/>
  <c r="F123" i="1" s="1"/>
  <c r="F101" i="1"/>
  <c r="F100" i="1"/>
  <c r="F99" i="1"/>
  <c r="F98" i="1"/>
  <c r="F97" i="1"/>
  <c r="F96" i="1"/>
  <c r="F102" i="1" s="1"/>
  <c r="F91" i="1"/>
  <c r="F90" i="1"/>
  <c r="F92" i="1" s="1"/>
  <c r="F89" i="1"/>
  <c r="F79" i="1"/>
  <c r="F78" i="1"/>
  <c r="F77" i="1"/>
  <c r="F76" i="1"/>
  <c r="F75" i="1"/>
  <c r="F74" i="1"/>
  <c r="F73" i="1"/>
  <c r="F72" i="1"/>
  <c r="F80" i="1" s="1"/>
  <c r="F67" i="1"/>
  <c r="F68" i="1" s="1"/>
  <c r="F69" i="1" s="1"/>
  <c r="D287" i="1" s="1"/>
  <c r="F66" i="1"/>
  <c r="F61" i="1"/>
  <c r="F60" i="1"/>
  <c r="F62" i="1" s="1"/>
  <c r="F59" i="1"/>
  <c r="F55" i="1"/>
  <c r="F56" i="1" s="1"/>
  <c r="F54" i="1"/>
  <c r="F53" i="1"/>
  <c r="F52" i="1"/>
  <c r="F51" i="1"/>
  <c r="F50" i="1"/>
  <c r="F49" i="1"/>
  <c r="F44" i="1"/>
  <c r="F43" i="1"/>
  <c r="F42" i="1"/>
  <c r="F41" i="1"/>
  <c r="F40" i="1"/>
  <c r="F39" i="1"/>
  <c r="F38" i="1"/>
  <c r="F37" i="1"/>
  <c r="F36" i="1"/>
  <c r="F35" i="1"/>
  <c r="F34" i="1"/>
  <c r="F33" i="1"/>
  <c r="F32" i="1"/>
  <c r="F31" i="1"/>
  <c r="F30" i="1"/>
  <c r="F29" i="1"/>
  <c r="F28" i="1"/>
  <c r="F45" i="1" s="1"/>
  <c r="F20" i="1"/>
  <c r="F21" i="1" s="1"/>
  <c r="F19" i="1"/>
  <c r="F14" i="1"/>
  <c r="F13" i="1"/>
  <c r="F12" i="1"/>
  <c r="F11" i="1"/>
  <c r="F15" i="1" s="1"/>
  <c r="F10" i="1"/>
  <c r="F9" i="1"/>
  <c r="F8" i="1"/>
  <c r="F16" i="1" l="1"/>
  <c r="F17" i="1"/>
  <c r="F93" i="1"/>
  <c r="F94" i="1" s="1"/>
  <c r="F144" i="1"/>
  <c r="F145" i="1" s="1"/>
  <c r="F210" i="1"/>
  <c r="D303" i="1" s="1"/>
  <c r="F209" i="1"/>
  <c r="F255" i="1"/>
  <c r="F256" i="1" s="1"/>
  <c r="F47" i="1"/>
  <c r="F46" i="1"/>
  <c r="F63" i="1"/>
  <c r="F64" i="1"/>
  <c r="D286" i="1" s="1"/>
  <c r="F82" i="1"/>
  <c r="D288" i="1" s="1"/>
  <c r="F81" i="1"/>
  <c r="F188" i="1"/>
  <c r="F189" i="1" s="1"/>
  <c r="D301" i="1" s="1"/>
  <c r="F125" i="1"/>
  <c r="F124" i="1"/>
  <c r="F129" i="1"/>
  <c r="F130" i="1" s="1"/>
  <c r="D295" i="1" s="1"/>
  <c r="F197" i="1"/>
  <c r="D302" i="1" s="1"/>
  <c r="F196" i="1"/>
  <c r="F265" i="1"/>
  <c r="F266" i="1" s="1"/>
  <c r="D309" i="1" s="1"/>
  <c r="F104" i="1"/>
  <c r="D291" i="1" s="1"/>
  <c r="F103" i="1"/>
  <c r="F135" i="1"/>
  <c r="F136" i="1"/>
  <c r="D296" i="1" s="1"/>
  <c r="F179" i="1"/>
  <c r="F178" i="1"/>
  <c r="F221" i="1"/>
  <c r="F222" i="1"/>
  <c r="D304" i="1" s="1"/>
  <c r="F235" i="1"/>
  <c r="D305" i="1" s="1"/>
  <c r="F234" i="1"/>
  <c r="F22" i="1"/>
  <c r="D282" i="1" s="1"/>
  <c r="F57" i="1"/>
  <c r="D285" i="1" s="1"/>
  <c r="F241" i="1"/>
  <c r="D306" i="1" s="1"/>
  <c r="D290" i="1" l="1"/>
  <c r="F105" i="1"/>
  <c r="F146" i="1"/>
  <c r="D298" i="1"/>
  <c r="D308" i="1"/>
  <c r="F267" i="1"/>
  <c r="D300" i="1"/>
  <c r="F242" i="1"/>
  <c r="F137" i="1"/>
  <c r="D294" i="1"/>
  <c r="D284" i="1"/>
  <c r="F83" i="1"/>
  <c r="D281" i="1"/>
  <c r="F23" i="1"/>
  <c r="F24" i="1" l="1"/>
  <c r="F25" i="1" s="1"/>
  <c r="F84" i="1"/>
  <c r="F85" i="1" s="1"/>
  <c r="E289" i="1" s="1"/>
  <c r="F243" i="1"/>
  <c r="F244" i="1" s="1"/>
  <c r="E307" i="1" s="1"/>
  <c r="F147" i="1"/>
  <c r="F148" i="1" s="1"/>
  <c r="E299" i="1" s="1"/>
  <c r="F268" i="1"/>
  <c r="F269" i="1" s="1"/>
  <c r="E310" i="1" s="1"/>
  <c r="F106" i="1"/>
  <c r="F107" i="1" s="1"/>
  <c r="E292" i="1" s="1"/>
  <c r="F138" i="1"/>
  <c r="F139" i="1" s="1"/>
  <c r="E297" i="1" l="1"/>
  <c r="F270" i="1"/>
  <c r="F108" i="1"/>
  <c r="E283" i="1"/>
  <c r="F109" i="1" l="1"/>
  <c r="F110" i="1" s="1"/>
  <c r="F272" i="1"/>
  <c r="F311" i="1" s="1"/>
  <c r="F271" i="1"/>
  <c r="F293" i="1" l="1"/>
  <c r="F274" i="1"/>
  <c r="F275" i="1" l="1"/>
  <c r="F276" i="1"/>
  <c r="F312" i="1" l="1"/>
  <c r="F277" i="1"/>
  <c r="F278" i="1" s="1"/>
  <c r="F313" i="1" s="1"/>
</calcChain>
</file>

<file path=xl/sharedStrings.xml><?xml version="1.0" encoding="utf-8"?>
<sst xmlns="http://schemas.openxmlformats.org/spreadsheetml/2006/main" count="632" uniqueCount="437">
  <si>
    <t xml:space="preserve">שם הקבלן המציע:    </t>
  </si>
  <si>
    <t>כתב כמויות לפרוייקט  - 301111120-תיק קבלן : זמני</t>
  </si>
  <si>
    <t>סעיף </t>
  </si>
  <si>
    <t>תאור </t>
  </si>
  <si>
    <t>יחידה </t>
  </si>
  <si>
    <t>כמות </t>
  </si>
  <si>
    <t>מחיר </t>
  </si>
  <si>
    <t>סהכ </t>
  </si>
  <si>
    <t>כביש מס` 8</t>
  </si>
  <si>
    <t>01</t>
  </si>
  <si>
    <t>קטע א` - שיקום כביש הקיים</t>
  </si>
  <si>
    <t>01.40</t>
  </si>
  <si>
    <t>פיתוח האתר</t>
  </si>
  <si>
    <t>01.40.01</t>
  </si>
  <si>
    <t>ריצוף שבילים, מדרכות</t>
  </si>
  <si>
    <t>01.40.01.0300</t>
  </si>
  <si>
    <t>ריצוף באבנים משתלבות בעובי 6 ס``מ, בגוונים מסוג ``אקרסטון סיטי`` או ש``ע במידות: 10/10, 15/15, 10/20, 20/20, 15/30, 30/30 ס``מ .</t>
  </si>
  <si>
    <t>מ"ר</t>
  </si>
  <si>
    <t>01.40.01.0400</t>
  </si>
  <si>
    <t>ריצוף באבנים משתלבות בעובי 6 ס``מ מסוג אבן סימון לעיוורים, בגוון עם צבע (עם בליטות) בהנמכת ריצוף במעברי חציה, ברוחב 60 ס``מ במידות 20/20/6 ס``מ לרבות יסו ד.</t>
  </si>
  <si>
    <t>01.40.01.0410</t>
  </si>
  <si>
    <t>אבן סימון והכוונה לעיוורים עם פסים 20/20/6 ס``מ לרבות גוון לבן כדוגמת אקרשטיין או ש``ע.</t>
  </si>
  <si>
    <t>01.40.01.0640</t>
  </si>
  <si>
    <t>אבן שפה טרומה באוך 1מ` במידות 25/100/17 , 30/100/15 ס``מ (כנ``ל). ( המחיר כולל יסוד ומשענת בטון ).</t>
  </si>
  <si>
    <t>מ`</t>
  </si>
  <si>
    <t>01.40.01.0700</t>
  </si>
  <si>
    <t>אבן גן טרומה במידות 10/100/20 ס``מ בגוון אפור. (המחיר כולל יסוד משענת בטון)</t>
  </si>
  <si>
    <t>01.40.01.0760</t>
  </si>
  <si>
    <t>אבן תעלה חד/דו שיפועית טרומה במידות 30/50/10 ס``מ בגוון אפור. (כולל יסוד ומשענת בטון ).</t>
  </si>
  <si>
    <t>01.40.01.0850</t>
  </si>
  <si>
    <t>חגורת בטון במידות 20/10 ס``מ עבור תיאום גומה בלבד</t>
  </si>
  <si>
    <t xml:space="preserve">סה"כ ריצוף שבילים, מדרכות (01.40.01) </t>
  </si>
  <si>
    <t xml:space="preserve">הנחה באחוזים ל ריצוף שבילים, מדרכות (01.40.01) </t>
  </si>
  <si>
    <t xml:space="preserve">סה"כ לאחר הנחה ריצוף שבילים, מדרכות (01.40.01) </t>
  </si>
  <si>
    <t>01.40.08</t>
  </si>
  <si>
    <t>עבודות שונות</t>
  </si>
  <si>
    <t>01.40.08.0200</t>
  </si>
  <si>
    <t>שרוולים מ-.P.V.C בקוטר ``4 מתחת לאספלט ושטחים מרוצפים.</t>
  </si>
  <si>
    <t xml:space="preserve">סה"כ עבודות שונות (01.40.08) </t>
  </si>
  <si>
    <t xml:space="preserve">הנחה באחוזים ל עבודות שונות (01.40.08) </t>
  </si>
  <si>
    <t xml:space="preserve">סה"כ לאחר הנחה עבודות שונות (01.40.08) </t>
  </si>
  <si>
    <t xml:space="preserve">סה"כ פיתוח האתר (01.40) </t>
  </si>
  <si>
    <t xml:space="preserve">הנחה באחוזים ל פיתוח האתר (01.40) </t>
  </si>
  <si>
    <t xml:space="preserve">סה"כ לאחר הנחה פיתוח האתר (01.40) </t>
  </si>
  <si>
    <t>01.51</t>
  </si>
  <si>
    <t>כבישים ופיתוח</t>
  </si>
  <si>
    <t>01.51.01</t>
  </si>
  <si>
    <t>עבודות הכנה ופירוק</t>
  </si>
  <si>
    <t>01.51.01.0220</t>
  </si>
  <si>
    <t>התאמת גובה עד 30 ס``מ (הגבהה/הנמכה) של מכסה תא ביקורת מסוג ביוב, מים וטל``כ</t>
  </si>
  <si>
    <t>יח`</t>
  </si>
  <si>
    <t>01.51.01.0350</t>
  </si>
  <si>
    <t>פירוק משטח בטון ופינוי החומר למקום שיורה המפקח</t>
  </si>
  <si>
    <t>01.51.01.0380</t>
  </si>
  <si>
    <t>פירוק קטע מעביר המים בקוטר 60 ס``מ (כביש מס` 8) ופינוי החומר למקום שיורה המפקח.</t>
  </si>
  <si>
    <t>01.51.01.0382</t>
  </si>
  <si>
    <t>פירוק צינורות ניקוז בקוטר 60 ס``מ ופינוייםן למקום ששיורה המפקח..</t>
  </si>
  <si>
    <t>01.51.01.0390</t>
  </si>
  <si>
    <t>פירוק תמרורים ושלטים מותקנים על עמודים ופינויים למקום שיורה המפקח</t>
  </si>
  <si>
    <t>01.51.01.0410</t>
  </si>
  <si>
    <t>פירוק ריצוף מכול הסוגים ופינויו למקום שיורה המפקח.</t>
  </si>
  <si>
    <t>01.51.01.0430</t>
  </si>
  <si>
    <t>פירוק אבן שפה קיימת ופינויה למקום שיורה המפקח</t>
  </si>
  <si>
    <t>01.51.01.0510</t>
  </si>
  <si>
    <t>הגבהת תא בזק לגובה עד 30 ס``מ</t>
  </si>
  <si>
    <t>01.51.01.0540</t>
  </si>
  <si>
    <t>קרצוף אספלט לעומק 4.1-10.0 ס``מ לרבות טאטוא, פינוי וסילוק לאתר מורשה (המחיר כלל אגרה).</t>
  </si>
  <si>
    <t>01.51.01.0600</t>
  </si>
  <si>
    <t>סילוק ערימת פסולת למקום שייורה המפקח.</t>
  </si>
  <si>
    <t>מ"ק</t>
  </si>
  <si>
    <t>01.51.01.0723</t>
  </si>
  <si>
    <t>העתקת של ארון טל``כ בשלמותו.</t>
  </si>
  <si>
    <t>01.51.01.0740</t>
  </si>
  <si>
    <t>העתקה עוגן למקום שיורה המפקח.</t>
  </si>
  <si>
    <t>01.51.01.0760</t>
  </si>
  <si>
    <t>פירוק תא מלבנית מסוג כל שהוא מבטון מזוין קיים ופינוי החומר למקום שיורה המפקח.</t>
  </si>
  <si>
    <t>01.51.01.0790</t>
  </si>
  <si>
    <t>העתקה הידרנט קיים למקום החדש בהתאם להנחיות מנהל פרויקט</t>
  </si>
  <si>
    <t>01.51.01.0791</t>
  </si>
  <si>
    <t>העתקה מגוף קיים למקום החדש בהתאם להנחיות מנהל פרויקט</t>
  </si>
  <si>
    <t>01.51.01.0830</t>
  </si>
  <si>
    <t>פירוק צינור מים תת קרקעי עד ``4 והתקנתו מחדש</t>
  </si>
  <si>
    <t>01.51.01.0850</t>
  </si>
  <si>
    <t>פירוק צינור מים על קרקעי עד ``2 והתקנתו מחדש.</t>
  </si>
  <si>
    <t xml:space="preserve">סה"כ עבודות הכנה ופירוק (01.51.01) </t>
  </si>
  <si>
    <t xml:space="preserve">הנחה באחוזים ל עבודות הכנה ופירוק (01.51.01) </t>
  </si>
  <si>
    <t xml:space="preserve">סה"כ לאחר הנחה עבודות הכנה ופירוק (01.51.01) </t>
  </si>
  <si>
    <t>01.51.02</t>
  </si>
  <si>
    <t>עבודות עפר</t>
  </si>
  <si>
    <t>01.51.02.0020</t>
  </si>
  <si>
    <t>חפירה בכל סוגי קרקע עד 2,000 מ``ק.</t>
  </si>
  <si>
    <t>01.51.02.0140</t>
  </si>
  <si>
    <t>חפירה ו/או חציבה לתעלות מכל סוג.</t>
  </si>
  <si>
    <t>01.51.02.0150</t>
  </si>
  <si>
    <t>חפירה זהירה של מצע ותשתית קיימים. למדידה במ``ר ראה תת פרק 1.</t>
  </si>
  <si>
    <t>01.51.02.0160</t>
  </si>
  <si>
    <t>הידוק שטחים (שתית) בבקרה מלאה לאחר חפירה/חישוף.</t>
  </si>
  <si>
    <t>01.51.02.0170</t>
  </si>
  <si>
    <t>הידוק שתית חרסתית באמצעות מכבש רגלי כבש כמפרט בסעיף 51.04.14.00 במפרט הכללי.</t>
  </si>
  <si>
    <t>01.51.02.0190</t>
  </si>
  <si>
    <t>חרישה ותיחוח פני מצעים קיימים לעומק עד 10ס``מ יישור פילוס והידוק. המחיר כולל פינוי עודפי חפירה ושימוש חוזר במילוי.</t>
  </si>
  <si>
    <t xml:space="preserve">סה"כ עבודות עפר (01.51.02) </t>
  </si>
  <si>
    <t xml:space="preserve">הנחה באחוזים ל עבודות עפר (01.51.02) </t>
  </si>
  <si>
    <t xml:space="preserve">סה"כ לאחר הנחה עבודות עפר (01.51.02) </t>
  </si>
  <si>
    <t>01.51.03</t>
  </si>
  <si>
    <t>מילוי מובא מחומר נברר</t>
  </si>
  <si>
    <t>01.51.03.0030</t>
  </si>
  <si>
    <t>מילוי מובא מחומר נברר, מפוזר בשכבות בעובי מקס` של 20 ס``מ לאחר ההידוק בהידוק מבוקר, לפי הנדרש במפרט הכללי פרק 51 (המחיר כולל ההידוק) עד 10,000 מ``ק.</t>
  </si>
  <si>
    <t>01.51.03.0120</t>
  </si>
  <si>
    <t>מצע סוג א` מפוזר בשכבות בעובי שכבה מ- 15 ס``מ ועד 20 ס``מ, לאחר ההידוק בהידוק מבוקר של 100% לפי מודיפייד אאשטו.</t>
  </si>
  <si>
    <t>01.51.03.0140</t>
  </si>
  <si>
    <t>מצע סוג א` במדרכות בעובי שכבה עד 15ס``מ, לאחר ההידוק מבוקר של 100% לפי מודיפייד אאשטו.</t>
  </si>
  <si>
    <t xml:space="preserve">סה"כ מילוי מובא מחומר נברר (01.51.03) </t>
  </si>
  <si>
    <t xml:space="preserve">הנחה באחוזים ל מילוי מובא מחומר נברר (01.51.03) </t>
  </si>
  <si>
    <t xml:space="preserve">סה"כ לאחר הנחה מילוי מובא מחומר נברר (01.51.03) </t>
  </si>
  <si>
    <t>01.51.04</t>
  </si>
  <si>
    <t>יריעות שריון וכוורות</t>
  </si>
  <si>
    <t>01.51.04.0020</t>
  </si>
  <si>
    <t>יריעת שריון קרקע (גיאוגריד) מסוג FORTRAC 80/30-20 או שוו``ע בין שכבות אספלט למניית סדקים</t>
  </si>
  <si>
    <t xml:space="preserve">סה"כ יריעות שריון וכוורות (01.51.04) </t>
  </si>
  <si>
    <t xml:space="preserve">הנחה באחוזים ל יריעות שריון וכוורות (01.51.04) </t>
  </si>
  <si>
    <t xml:space="preserve">סה"כ לאחר הנחה יריעות שריון וכוורות (01.51.04) </t>
  </si>
  <si>
    <t>01.51.09</t>
  </si>
  <si>
    <t>שונות</t>
  </si>
  <si>
    <t>01.51.09.0010</t>
  </si>
  <si>
    <t>תמרורים, צביעה ואביזרי דרך</t>
  </si>
  <si>
    <t>01.51.09.0030</t>
  </si>
  <si>
    <t>אספקה והתקנה של עמוד מגולוון לתמרורי דרך מסוג עירוני.</t>
  </si>
  <si>
    <t>01.51.09.0040</t>
  </si>
  <si>
    <t>אספקה והתקנה של תמרורים מסוג עירוני ללא עמוד.</t>
  </si>
  <si>
    <t>01.51.09.0050</t>
  </si>
  <si>
    <t>צביעת קווי הפרדה או הדרכה ברוחב 12 ס``מ, לבן מלא. (מדידה לפי צביעה נטו).</t>
  </si>
  <si>
    <t>01.51.09.0060</t>
  </si>
  <si>
    <t>צביעת איי תנועה, קווים ברוחב מ-20 ס``מ עד 25 ס``מ, לבן/צהוב/כתום מלא (מדידה לפי צביעה נטו).</t>
  </si>
  <si>
    <t>01.51.09.0070</t>
  </si>
  <si>
    <t>צביעת מעברי חציה, קו עצירה או אחרים, לבן/צהוב/כתום מלא (מדידה לפי צביעה נטו).</t>
  </si>
  <si>
    <t>01.51.09.0080</t>
  </si>
  <si>
    <t>צביעת חץ בודד.</t>
  </si>
  <si>
    <t>01.51.09.0090</t>
  </si>
  <si>
    <t>צביעת חץ כפול.</t>
  </si>
  <si>
    <t>01.51.09.0110</t>
  </si>
  <si>
    <t>צביעת אבני שפה.</t>
  </si>
  <si>
    <t xml:space="preserve">סה"כ שונות (01.51.09) </t>
  </si>
  <si>
    <t xml:space="preserve">הנחה באחוזים ל שונות (01.51.09) </t>
  </si>
  <si>
    <t xml:space="preserve">סה"כ לאחר הנחה שונות (01.51.09) </t>
  </si>
  <si>
    <t xml:space="preserve">סה"כ כבישים ופיתוח (01.51) </t>
  </si>
  <si>
    <t xml:space="preserve">הנחה באחוזים ל כבישים ופיתוח (01.51) </t>
  </si>
  <si>
    <t xml:space="preserve">סה"כ לאחר הנחה כבישים ופיתוח (01.51) </t>
  </si>
  <si>
    <t>01.52</t>
  </si>
  <si>
    <t>עבודות אספלט</t>
  </si>
  <si>
    <t>01.52.01</t>
  </si>
  <si>
    <t>שכבות אספלטיות במיסעות ומדרכות</t>
  </si>
  <si>
    <t>01.52.01.0010</t>
  </si>
  <si>
    <t>מחירי האספלטים כוללים הובלה, פיזור והידוק</t>
  </si>
  <si>
    <t>01.52.01.0040</t>
  </si>
  <si>
    <t>תא``צ 37.5 בעובי 7 ס``מ עם אגרגט גס גירי/דולמיטי סוג ב` וביטומן .PG68-10</t>
  </si>
  <si>
    <t>01.52.01.0200</t>
  </si>
  <si>
    <t>תא``צ 19 בעובי 5 ס``מ עם אגרגט גס גירי/דולמיטי סוג א` וביטומן .PG70-10</t>
  </si>
  <si>
    <t>01.52.01.0220</t>
  </si>
  <si>
    <t>תא``צ 19 בעוביים שונים עם אגרגט גס גירי/דולמיטי סוג א` וביטומן .PG70-10</t>
  </si>
  <si>
    <t>טון</t>
  </si>
  <si>
    <t xml:space="preserve">סה"כ שכבות אספלטיות במיסעות ומדרכות (01.52.01) </t>
  </si>
  <si>
    <t xml:space="preserve">הנחה באחוזים ל שכבות אספלטיות במיסעות ומדרכות (01.52.01) </t>
  </si>
  <si>
    <t xml:space="preserve">סה"כ לאחר הנחה שכבות אספלטיות במיסעות ומדרכות (01.52.01) </t>
  </si>
  <si>
    <t>01.52.02</t>
  </si>
  <si>
    <t>01.52.02.0010</t>
  </si>
  <si>
    <t>ריסוס ביטומן יסוד בשיעור 0.8-1.2 ק``ג/מ``ר.</t>
  </si>
  <si>
    <t>01.52.02.0020</t>
  </si>
  <si>
    <t>ריסוס ביטומן מאחה בשיעור 0.3-0.5 ק``ג/מ``ר.</t>
  </si>
  <si>
    <t>01.52.02.0030</t>
  </si>
  <si>
    <t>ניסור אספלט ליצירת תפר דמה ומילויו מסטיק ביטומני.</t>
  </si>
  <si>
    <t>מבנים</t>
  </si>
  <si>
    <t>01.52.02.0040</t>
  </si>
  <si>
    <t>מישק התחברות אספלט קיים לאספלט חדש כולל ניסור.</t>
  </si>
  <si>
    <t>01.52.02.0050</t>
  </si>
  <si>
    <t>מישק התחברות אספלט קיים ואבן שפה חדשה כולל ניסור, ניקוי, השלמת מצע וריסוס ביטומן. עד רוחב 0.5 מטר .</t>
  </si>
  <si>
    <t>01.52.02.0070</t>
  </si>
  <si>
    <t>פסי האטה מאספלט תא``צ 1/2``.</t>
  </si>
  <si>
    <t xml:space="preserve">סה"כ שונות (01.52.02) </t>
  </si>
  <si>
    <t xml:space="preserve">הנחה באחוזים ל שונות (01.52.02) </t>
  </si>
  <si>
    <t xml:space="preserve">סה"כ לאחר הנחה שונות (01.52.02) </t>
  </si>
  <si>
    <t xml:space="preserve">סה"כ עבודות אספלט (01.52) </t>
  </si>
  <si>
    <t xml:space="preserve">הנחה באחוזים ל עבודות אספלט (01.52) </t>
  </si>
  <si>
    <t xml:space="preserve">סה"כ לאחר הנחה עבודות אספלט (01.52) </t>
  </si>
  <si>
    <t xml:space="preserve">סה"כ קטע א` - שיקום כביש הקיים (01) </t>
  </si>
  <si>
    <t xml:space="preserve">הנחה באחוזים ל קטע א` - שיקום כביש הקיים (01) </t>
  </si>
  <si>
    <t xml:space="preserve">סה"כ לאחר הנחה קטע א` - שיקום כביש הקיים (01) </t>
  </si>
  <si>
    <t>02</t>
  </si>
  <si>
    <t>קטע ב` - סלילת כביש חדש</t>
  </si>
  <si>
    <t>02.40</t>
  </si>
  <si>
    <t>02.40.01</t>
  </si>
  <si>
    <t>02.40.01.0140</t>
  </si>
  <si>
    <t>מדרגות בטון יצוק באתר כהשלמה וחיבור לשבילים ומגרשים, לפי המדרגות הקיימות בשטח, כולל עבודות עפר, יסוד ומשטח מבטון מזוין ב-30 תשתית מצע סוג א` בעובי 20ס ``מ, בהתאם לקיים, הכל לפי המפורט בתוכניות</t>
  </si>
  <si>
    <t>02.40.01.0300</t>
  </si>
  <si>
    <t>02.40.01.0400</t>
  </si>
  <si>
    <t>02.40.01.0410</t>
  </si>
  <si>
    <t>02.40.01.0570</t>
  </si>
  <si>
    <t>ראש קצה אי תנועה מבטון ב-30 כולל אספקה וסידור הזיון יריעות פוליאתילן מתחת, והחלקת פני הבטון. רדיוס אי מקסימלי 1.5 מ`.</t>
  </si>
  <si>
    <t>02.40.01.0640</t>
  </si>
  <si>
    <t>02.40.01.0700</t>
  </si>
  <si>
    <t>02.40.01.0760</t>
  </si>
  <si>
    <t>02.40.01.0850</t>
  </si>
  <si>
    <t xml:space="preserve">סה"כ ריצוף שבילים, מדרכות (02.40.01) </t>
  </si>
  <si>
    <t xml:space="preserve">הנחה באחוזים ל ריצוף שבילים, מדרכות (02.40.01) </t>
  </si>
  <si>
    <t xml:space="preserve">סה"כ לאחר הנחה ריצוף שבילים, מדרכות (02.40.01) </t>
  </si>
  <si>
    <t>02.40.02</t>
  </si>
  <si>
    <t>קירות תומכים</t>
  </si>
  <si>
    <t>02.40.02.0131</t>
  </si>
  <si>
    <t>קיר גדר מאבן עם גב בטון .סוג הבניה פראית צפוי דו פנים לפי פרט אדריכל נוף, סוג הבטון ב- 20 כולל עבודות עפר, מילוי חוזר, מילוי מאחורי גב הקיר כמפורט בתו כניות, בטון רזה, מילוי תפרים, צינורות ניקוז כולל שרשורי, מסננות, נדבכים בליטות וכל הכרוך לביצוע מושלם בהתאם לתכניות ומפרט.השלמת קירות גדר של חצרות .</t>
  </si>
  <si>
    <t xml:space="preserve">סה"כ קירות תומכים (02.40.02) </t>
  </si>
  <si>
    <t xml:space="preserve">הנחה באחוזים ל קירות תומכים (02.40.02) </t>
  </si>
  <si>
    <t xml:space="preserve">סה"כ לאחר הנחה קירות תומכים (02.40.02) </t>
  </si>
  <si>
    <t>02.40.08</t>
  </si>
  <si>
    <t>02.40.08.0200</t>
  </si>
  <si>
    <t>02.40.08.0201</t>
  </si>
  <si>
    <t>שרוולים ``קוברה`` וגיד הארקה כהכנה להחלפת עמודי תאורה וטלפון</t>
  </si>
  <si>
    <t xml:space="preserve">סה"כ עבודות שונות (02.40.08) </t>
  </si>
  <si>
    <t xml:space="preserve">הנחה באחוזים ל עבודות שונות (02.40.08) </t>
  </si>
  <si>
    <t xml:space="preserve">סה"כ לאחר הנחה עבודות שונות (02.40.08) </t>
  </si>
  <si>
    <t xml:space="preserve">סה"כ פיתוח האתר (02.40) </t>
  </si>
  <si>
    <t xml:space="preserve">הנחה באחוזים ל פיתוח האתר (02.40) </t>
  </si>
  <si>
    <t xml:space="preserve">סה"כ לאחר הנחה פיתוח האתר (02.40) </t>
  </si>
  <si>
    <t>02.44</t>
  </si>
  <si>
    <t>גדרות ומעקות מפרופילי פלדה</t>
  </si>
  <si>
    <t>02.44.01</t>
  </si>
  <si>
    <t>02.44.01.0010</t>
  </si>
  <si>
    <t>מעקה בטיחות ממתכת פלדה מגולוונת וצבועה בתנור גובה 110 ס``מ עד 120 ס``מ, כולל עיגון וביטון לקרקע או לקירות .</t>
  </si>
  <si>
    <t xml:space="preserve">סה"כ גדרות ומעקות מפרופילי פלדה (02.44.01) </t>
  </si>
  <si>
    <t xml:space="preserve">הנחה באחוזים ל גדרות ומעקות מפרופילי פלדה (02.44.01) </t>
  </si>
  <si>
    <t xml:space="preserve">סה"כ לאחר הנחה גדרות ומעקות מפרופילי פלדה (02.44.01) </t>
  </si>
  <si>
    <t xml:space="preserve">סה"כ גדרות ומעקות מפרופילי פלדה (02.44) </t>
  </si>
  <si>
    <t xml:space="preserve">הנחה באחוזים ל גדרות ומעקות מפרופילי פלדה (02.44) </t>
  </si>
  <si>
    <t xml:space="preserve">סה"כ לאחר הנחה גדרות ומעקות מפרופילי פלדה (02.44) </t>
  </si>
  <si>
    <t>02.51</t>
  </si>
  <si>
    <t>02.51.01</t>
  </si>
  <si>
    <t>02.51.01.0220</t>
  </si>
  <si>
    <t>הגבהת תא מסוג ביוב, מים וטל``כ גובה עד 30 ס``מ</t>
  </si>
  <si>
    <t>02.51.01.0310</t>
  </si>
  <si>
    <t>פירוק גדר מסוג רשת והתקנתו מחדש</t>
  </si>
  <si>
    <t>02.51.01.0320</t>
  </si>
  <si>
    <t>פירוק גדר מסוג כל שהוא וסילוק החומר למקום שיורה המפקח</t>
  </si>
  <si>
    <t>02.51.01.0330</t>
  </si>
  <si>
    <t>העתקה סלעים קיימים במקום שהיורה המפקח.</t>
  </si>
  <si>
    <t>02.51.01.0340</t>
  </si>
  <si>
    <t>פירוק קיר תומך מבטון ופינוי החומר למקום שיורה המפקח.</t>
  </si>
  <si>
    <t>02.51.01.0350</t>
  </si>
  <si>
    <t>02.51.01.0370</t>
  </si>
  <si>
    <t>פירוק חגורת בטון ופינוי החומר למקום שיורה המפקח</t>
  </si>
  <si>
    <t>02.51.01.0380</t>
  </si>
  <si>
    <t>פירוק קטע מעביר המים בקוטר 60 ס``מ (כביש מס` 7) ופינוי החומר למקום שיורה המפקח.</t>
  </si>
  <si>
    <t>02.51.01.0381</t>
  </si>
  <si>
    <t>פירוק צינורות ניקוז בקוטר 40 ס``מ ופינוייםן למקום ששיורה המפקח..</t>
  </si>
  <si>
    <t>02.51.01.0382</t>
  </si>
  <si>
    <t>02.51.01.0390</t>
  </si>
  <si>
    <t>02.51.01.0410</t>
  </si>
  <si>
    <t>02.51.01.0430</t>
  </si>
  <si>
    <t>02.51.01.0450</t>
  </si>
  <si>
    <t>פירוק כבישים ומדרכות מאספלט ופינוי החומר למקום ההתמנה המאושר (המחיר כלל אגרה)</t>
  </si>
  <si>
    <t>02.51.01.0510</t>
  </si>
  <si>
    <t>02.51.01.0600</t>
  </si>
  <si>
    <t>02.51.01.0720</t>
  </si>
  <si>
    <t>פירוק עמודים מסוג חשמל וטלפון והתקנתם מחדש.</t>
  </si>
  <si>
    <t>02.51.01.0723</t>
  </si>
  <si>
    <t>02.51.01.0740</t>
  </si>
  <si>
    <t>02.51.01.0760</t>
  </si>
  <si>
    <t>02.51.01.0790</t>
  </si>
  <si>
    <t>02.51.01.0791</t>
  </si>
  <si>
    <t>02.51.01.0830</t>
  </si>
  <si>
    <t>02.51.01.0850</t>
  </si>
  <si>
    <t>02.51.01.0901</t>
  </si>
  <si>
    <t>התאמת גובה בין מדרכה וכניסה למגרשים כלל העתקת שער כניסה בשלימותו . הכל בתאום עם דיירים</t>
  </si>
  <si>
    <t>קומפלט</t>
  </si>
  <si>
    <t>02.51.01.0905</t>
  </si>
  <si>
    <t>הקצבה עבור תשלום לגורמי חוץ כגון: כבלים,בזק,חח``י וכו`</t>
  </si>
  <si>
    <t xml:space="preserve">סה"כ עבודות הכנה ופירוק (02.51.01) </t>
  </si>
  <si>
    <t xml:space="preserve">הנחה באחוזים ל עבודות הכנה ופירוק (02.51.01) </t>
  </si>
  <si>
    <t xml:space="preserve">סה"כ לאחר הנחה עבודות הכנה ופירוק (02.51.01) </t>
  </si>
  <si>
    <t>02.51.02</t>
  </si>
  <si>
    <t>02.51.02.0030</t>
  </si>
  <si>
    <t>חפירה בכל סוגי קרקע עד 10,000 מ``ק.</t>
  </si>
  <si>
    <t>02.51.02.0150</t>
  </si>
  <si>
    <t>02.51.02.0160</t>
  </si>
  <si>
    <t>02.51.02.0170</t>
  </si>
  <si>
    <t>02.51.02.0190</t>
  </si>
  <si>
    <t>02.51.02.0240</t>
  </si>
  <si>
    <t>ייצוב שתית ע``י החדרת שברי אבן מגיר קשה או דולומיט (``בקאלש`` מאבנים זויתיות), גודל אבן מקסימלית 20 ס``מ כ``א וללא דקים, בפיזור שכבה אחת, לפי הנדרש במפרט ה כללי ספר כחול סעיף 51.04.12.</t>
  </si>
  <si>
    <t xml:space="preserve">סה"כ עבודות עפר (02.51.02) </t>
  </si>
  <si>
    <t xml:space="preserve">הנחה באחוזים ל עבודות עפר (02.51.02) </t>
  </si>
  <si>
    <t xml:space="preserve">סה"כ לאחר הנחה עבודות עפר (02.51.02) </t>
  </si>
  <si>
    <t>02.51.03</t>
  </si>
  <si>
    <t>02.51.03.0030</t>
  </si>
  <si>
    <t>02.51.03.0120</t>
  </si>
  <si>
    <t>02.51.03.0140</t>
  </si>
  <si>
    <t>מצע סוג א` במדרכות בעובי שכבה עד 15 ס``מ , לאחר ההידוק מבוקר של 100% לפי מודיפייד אאשטו.</t>
  </si>
  <si>
    <t>02.51.03.0901</t>
  </si>
  <si>
    <t>יריעת רשת 30SS TENSAR או ש``ע מונחת אחרי הידוק השתית בקטעים מערחות רדודות .</t>
  </si>
  <si>
    <t xml:space="preserve">סה"כ מילוי מובא מחומר נברר (02.51.03) </t>
  </si>
  <si>
    <t xml:space="preserve">הנחה באחוזים ל מילוי מובא מחומר נברר (02.51.03) </t>
  </si>
  <si>
    <t xml:space="preserve">סה"כ לאחר הנחה מילוי מובא מחומר נברר (02.51.03) </t>
  </si>
  <si>
    <t>02.51.04</t>
  </si>
  <si>
    <t>שכבות אספלטיות במיסעות</t>
  </si>
  <si>
    <t>02.51.04.0040</t>
  </si>
  <si>
    <t>02.51.04.0200</t>
  </si>
  <si>
    <t>02.51.04.0220</t>
  </si>
  <si>
    <t>02.51.04.0350</t>
  </si>
  <si>
    <t>02.51.04.0370</t>
  </si>
  <si>
    <t>02.51.04.0380</t>
  </si>
  <si>
    <t>ריסוס ביטומן יסוד בשיעור 1 ליטר/מ``ר.</t>
  </si>
  <si>
    <t>02.51.04.0390</t>
  </si>
  <si>
    <t>ריסוס ביטומן מאחה בשיעור 0.25 ליטר/מ``ר.</t>
  </si>
  <si>
    <t>02.51.04.0400</t>
  </si>
  <si>
    <t>ריסוס ביטומן בשעור 0.4-0.5 ליטר/מ``ר. (בעבודת ריבוד כבישים).</t>
  </si>
  <si>
    <t>02.51.04.0420</t>
  </si>
  <si>
    <t>מישק התחברות אספלט קיים ואבן שפה חדשה לרבות ניקוי, השלמת מצע וריסוס ביטומן. עד רוחב 0.5 מטר .</t>
  </si>
  <si>
    <t xml:space="preserve">סה"כ שכבות אספלטיות במיסעות (02.51.04) </t>
  </si>
  <si>
    <t xml:space="preserve">הנחה באחוזים ל שכבות אספלטיות במיסעות (02.51.04) </t>
  </si>
  <si>
    <t xml:space="preserve">סה"כ לאחר הנחה שכבות אספלטיות במיסעות (02.51.04) </t>
  </si>
  <si>
    <t>02.51.06</t>
  </si>
  <si>
    <t>עבודות תיעול וניקוז</t>
  </si>
  <si>
    <t>02.51.06.0136</t>
  </si>
  <si>
    <t>צינור בטון מזויין אטום לניקוז בקוטר 60 ס``מ דרג 5 בעומק מ-2.0מ` עד 3.0 מ`.</t>
  </si>
  <si>
    <t>02.51.06.0420</t>
  </si>
  <si>
    <t>תוספת עבור אטם מובנה בפעמון בתהליך הייצור של אקרשטיין או ש``ע עבור צנורות בקטרים 40 עד 60 ס``מ.</t>
  </si>
  <si>
    <t>02.51.06.0560</t>
  </si>
  <si>
    <t>שוחה מלבנית במידות פנים 120/140 ס``מ, עם תא שיקוע ומכסה ב.ב. קוטר 60 ס``מ, 40 טון ממין ,D400 בעומק מעל 1.75 מ` עד 2.25 מ`.</t>
  </si>
  <si>
    <t>02.51.06.0628</t>
  </si>
  <si>
    <t>תוספת מחיר למכסה ממין D-400 מברזל או חומרים מרוכבים כולל מסגרת בכפוף לדרישות ת``י 489 בקוטר 60 ס``מ.</t>
  </si>
  <si>
    <t>02.51.06.0664</t>
  </si>
  <si>
    <t>קולטן ראשי עמוק צמוד לאבן שפה במידות פנים 48/78 ס``מ בגובה 140 ס``מ עם חור לצינור 40 מבטון כדוגמת MD-1 של וולפמן או ש``ע כולל מסגרת ורשת תיקנית מברזל כבד ה או חומרים מרוכבים בכפוף לדרישות ת``י 489.</t>
  </si>
  <si>
    <t>02.51.06.0668</t>
  </si>
  <si>
    <t>קולטן צדדי צמוד לאבן שפה במידות פנים 48/78 בגובה 65 ס``מ כדוגמת MD-2 של וולפמן או ש``ע כולל מסגרת ורשת תיקנית C250 מברזל כבדה או חומרים מרוכבים בכפוף ל דרישות ת``י 489.</t>
  </si>
  <si>
    <t>02.51.06.0820</t>
  </si>
  <si>
    <t>ריצוף אבן לניקוז (ריפ - ראפ).</t>
  </si>
  <si>
    <t>02.51.06.0828</t>
  </si>
  <si>
    <t>מתקני כניסה ויציאה למעבירי מים מבטון מזויין בהתאם למפורט בתכניות.כולל פלדת זיון.</t>
  </si>
  <si>
    <t xml:space="preserve">סה"כ עבודות תיעול וניקוז (02.51.06) </t>
  </si>
  <si>
    <t xml:space="preserve">הנחה באחוזים ל עבודות תיעול וניקוז (02.51.06) </t>
  </si>
  <si>
    <t xml:space="preserve">סה"כ לאחר הנחה עבודות תיעול וניקוז (02.51.06) </t>
  </si>
  <si>
    <t>02.51.09</t>
  </si>
  <si>
    <t>02.51.09.0010</t>
  </si>
  <si>
    <t>02.51.09.0030</t>
  </si>
  <si>
    <t>02.51.09.0040</t>
  </si>
  <si>
    <t>02.51.09.0050</t>
  </si>
  <si>
    <t>02.51.09.0060</t>
  </si>
  <si>
    <t>02.51.09.0070</t>
  </si>
  <si>
    <t>02.51.09.0080</t>
  </si>
  <si>
    <t>02.51.09.0090</t>
  </si>
  <si>
    <t>02.51.09.0110</t>
  </si>
  <si>
    <t xml:space="preserve">סה"כ שונות (02.51.09) </t>
  </si>
  <si>
    <t xml:space="preserve">הנחה באחוזים ל שונות (02.51.09) </t>
  </si>
  <si>
    <t xml:space="preserve">סה"כ לאחר הנחה שונות (02.51.09) </t>
  </si>
  <si>
    <t>02.51.35</t>
  </si>
  <si>
    <t>הסדרי תנועה לבטיחות באתרי עבודה</t>
  </si>
  <si>
    <t>02.51.35.0001</t>
  </si>
  <si>
    <t>ההקצבת לאביזרי הבטיחות עבור שלבי ביצוע ,תכ?ון ,תאום ואישורשלבי ביצוע . העבודה כוללת אספקה והתק?ת אביזרי בטיחותה?דרשים לכל תקופת הביצוע ,כולל תאום ,איש ור וביצוע הסדרית?ועה ובטיחות זמ?יים באתר עבודה לרבות מכלול העבודות הדרושותלצורך הסדרת דרכי גישה. כולל עבודות פירוק ,עפר ,מצע,סלילה,שלטים,תמרורים ,צבע זמ?י ואביזרי בטיחות ארעיים לרבותמעקות בטיחות.המחיר כולל כל העבודות הדרושות להחזרת המצבלקדמותו.ישולם פעם אחד בלבד המהלך כל תקופת הביצוע בכל שטחי</t>
  </si>
  <si>
    <t>02.51.35.0002</t>
  </si>
  <si>
    <t>תשלום למשטרת ישראל עבור שוטרים להחב?ת ת?ועה בזמן הביצוע</t>
  </si>
  <si>
    <t>ש"ע</t>
  </si>
  <si>
    <t xml:space="preserve">סה"כ הסדרי תנועה לבטיחות באתרי עבודה (02.51.35) </t>
  </si>
  <si>
    <t xml:space="preserve">הנחה באחוזים ל הסדרי תנועה לבטיחות באתרי עבודה (02.51.35) </t>
  </si>
  <si>
    <t xml:space="preserve">סה"כ לאחר הנחה הסדרי תנועה לבטיחות באתרי עבודה (02.51.35) </t>
  </si>
  <si>
    <t xml:space="preserve">סה"כ כבישים ופיתוח (02.51) </t>
  </si>
  <si>
    <t xml:space="preserve">הנחה באחוזים ל כבישים ופיתוח (02.51) </t>
  </si>
  <si>
    <t xml:space="preserve">סה"כ לאחר הנחה כבישים ופיתוח (02.51) </t>
  </si>
  <si>
    <t>02.52</t>
  </si>
  <si>
    <t>02.52.01</t>
  </si>
  <si>
    <t>02.52.01.0010</t>
  </si>
  <si>
    <t>02.52.01.0020</t>
  </si>
  <si>
    <t>עבור כמויות הקטנות מ-3,000 מ``ר יש לתת תוספת מחיר של 18% למחיר הנקוב במחירון זה. תוספת המחיר אינה חלה על סעיפים המתומחרים לפי טון.</t>
  </si>
  <si>
    <t>02.52.01.0030</t>
  </si>
  <si>
    <t>עבור כמויות של 3,000-9,000 מ``ר יש לתת תוספת מחיר של 8% למחיר הנקוב במחירון זה. תוספת המחיר אינה חלה על סעיפים המתומחרים לפי טון.</t>
  </si>
  <si>
    <t>02.52.01.0040</t>
  </si>
  <si>
    <t>02.52.01.0080</t>
  </si>
  <si>
    <t>תא``צ 37.5 בעוביים שונים עם אגרגט גס גירי/דולמיטי סוג ב` וביטומן .PG68-10</t>
  </si>
  <si>
    <t>02.52.01.0200</t>
  </si>
  <si>
    <t>02.52.01.0220</t>
  </si>
  <si>
    <t xml:space="preserve">סה"כ שכבות אספלטיות במיסעות ומדרכות (02.52.01) </t>
  </si>
  <si>
    <t xml:space="preserve">הנחה באחוזים ל שכבות אספלטיות במיסעות ומדרכות (02.52.01) </t>
  </si>
  <si>
    <t xml:space="preserve">סה"כ לאחר הנחה שכבות אספלטיות במיסעות ומדרכות (02.52.01) </t>
  </si>
  <si>
    <t>02.52.02</t>
  </si>
  <si>
    <t>02.52.02.0010</t>
  </si>
  <si>
    <t>02.52.02.0020</t>
  </si>
  <si>
    <t>02.52.02.0030</t>
  </si>
  <si>
    <t>02.52.02.0040</t>
  </si>
  <si>
    <t>02.52.02.0050</t>
  </si>
  <si>
    <t>02.52.02.0070</t>
  </si>
  <si>
    <t xml:space="preserve">סה"כ שונות (02.52.02) </t>
  </si>
  <si>
    <t xml:space="preserve">הנחה באחוזים ל שונות (02.52.02) </t>
  </si>
  <si>
    <t xml:space="preserve">סה"כ לאחר הנחה שונות (02.52.02) </t>
  </si>
  <si>
    <t xml:space="preserve">סה"כ עבודות אספלט (02.52) </t>
  </si>
  <si>
    <t xml:space="preserve">הנחה באחוזים ל עבודות אספלט (02.52) </t>
  </si>
  <si>
    <t xml:space="preserve">סה"כ לאחר הנחה עבודות אספלט (02.52) </t>
  </si>
  <si>
    <t xml:space="preserve">סה"כ קטע ב` - סלילת כביש חדש (02) </t>
  </si>
  <si>
    <t xml:space="preserve">הנחה באחוזים ל קטע ב` - סלילת כביש חדש (02) </t>
  </si>
  <si>
    <t xml:space="preserve">סה"כ לאחר הנחה קטע ב` - סלילת כביש חדש (02) </t>
  </si>
  <si>
    <t xml:space="preserve">סה"כ לכתב הכמויות </t>
  </si>
  <si>
    <t xml:space="preserve">הנחה באחוזים ל כתב הכמויות </t>
  </si>
  <si>
    <t xml:space="preserve">סה"כ לאחר הנחה לכתב הכמויות </t>
  </si>
  <si>
    <t>מ.ע.מ.</t>
  </si>
  <si>
    <t>סה"כ להצעה כולל מ.ע.מ.</t>
  </si>
  <si>
    <t>ריכוז תתי פרקים, פרקים ומבנים</t>
  </si>
  <si>
    <t xml:space="preserve">ריצוף שבילים, מדרכות (01.40.01) </t>
  </si>
  <si>
    <t xml:space="preserve">עבודות שונות (01.40.08) </t>
  </si>
  <si>
    <t xml:space="preserve">פיתוח האתר (01.40) </t>
  </si>
  <si>
    <t xml:space="preserve">עבודות הכנה ופירוק (01.51.01) </t>
  </si>
  <si>
    <t xml:space="preserve">עבודות עפר (01.51.02) </t>
  </si>
  <si>
    <t xml:space="preserve">מילוי מובא מחומר נברר (01.51.03) </t>
  </si>
  <si>
    <t xml:space="preserve">יריעות שריון וכוורות (01.51.04) </t>
  </si>
  <si>
    <t xml:space="preserve">שונות (01.51.09) </t>
  </si>
  <si>
    <t xml:space="preserve">כבישים ופיתוח (01.51) </t>
  </si>
  <si>
    <t xml:space="preserve">שכבות אספלטיות במיסעות ומדרכות (01.52.01) </t>
  </si>
  <si>
    <t xml:space="preserve">שונות (01.52.02) </t>
  </si>
  <si>
    <t xml:space="preserve">עבודות אספלט (01.52) </t>
  </si>
  <si>
    <t xml:space="preserve">קטע א` - שיקום כביש הקיים (01) </t>
  </si>
  <si>
    <t xml:space="preserve">ריצוף שבילים, מדרכות (02.40.01) </t>
  </si>
  <si>
    <t xml:space="preserve">קירות תומכים (02.40.02) </t>
  </si>
  <si>
    <t xml:space="preserve">עבודות שונות (02.40.08) </t>
  </si>
  <si>
    <t xml:space="preserve">פיתוח האתר (02.40) </t>
  </si>
  <si>
    <t xml:space="preserve">גדרות ומעקות מפרופילי פלדה (02.44.01) </t>
  </si>
  <si>
    <t xml:space="preserve">גדרות ומעקות מפרופילי פלדה (02.44) </t>
  </si>
  <si>
    <t xml:space="preserve">עבודות הכנה ופירוק (02.51.01) </t>
  </si>
  <si>
    <t xml:space="preserve">עבודות עפר (02.51.02) </t>
  </si>
  <si>
    <t xml:space="preserve">מילוי מובא מחומר נברר (02.51.03) </t>
  </si>
  <si>
    <t xml:space="preserve">שכבות אספלטיות במיסעות (02.51.04) </t>
  </si>
  <si>
    <t xml:space="preserve">עבודות תיעול וניקוז (02.51.06) </t>
  </si>
  <si>
    <t xml:space="preserve">שונות (02.51.09) </t>
  </si>
  <si>
    <t xml:space="preserve">הסדרי תנועה לבטיחות באתרי עבודה (02.51.35) </t>
  </si>
  <si>
    <t xml:space="preserve">כבישים ופיתוח (02.51) </t>
  </si>
  <si>
    <t xml:space="preserve">שכבות אספלטיות במיסעות ומדרכות (02.52.01) </t>
  </si>
  <si>
    <t xml:space="preserve">שונות (02.52.02) </t>
  </si>
  <si>
    <t xml:space="preserve">עבודות אספלט (02.52) </t>
  </si>
  <si>
    <t xml:space="preserve">קטע ב` - סלילת כביש חדש (02) </t>
  </si>
  <si>
    <t xml:space="preserve">סך הכל לכתב הכמויות כולל הנחות </t>
  </si>
  <si>
    <t xml:space="preserve">סך הכל לכתב הכמויות כולל מ.ע.מ </t>
  </si>
  <si>
    <t xml:space="preserve">שם החברה:     </t>
  </si>
  <si>
    <t xml:space="preserve">חתימה וחותמת:   </t>
  </si>
  <si>
    <t xml:space="preserve">תאריך: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</si>
</sst>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37" x14ac:knownFonts="1">
    <font>
      <sz val="10"/>
      <name val="Arial"/>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57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sz val="10"/>
      <name val="Arial"/>
      <charset val="177"/>
      <scheme val="minor"/>
    </font>
    <font>
      <sz val="10"/>
      <color rgb="FFFFFFFF"/>
      <name val="Arial"/>
      <charset val="177"/>
      <scheme val="minor"/>
    </font>
    <font>
      <b/>
      <sz val="9"/>
      <name val="Arial"/>
      <charset val="177"/>
      <scheme val="minor"/>
    </font>
    <font>
      <sz val="9"/>
      <name val="Arial"/>
      <charset val="177"/>
      <scheme val="minor"/>
    </font>
    <font>
      <b/>
      <sz val="12"/>
      <name val="Arial"/>
      <family val="2"/>
      <scheme val="minor"/>
    </font>
    <font>
      <b/>
      <sz val="15"/>
      <name val="Arial"/>
      <charset val="177"/>
      <scheme val="minor"/>
    </font>
    <font>
      <b/>
      <sz val="10"/>
      <name val="Arial"/>
      <family val="2"/>
      <scheme val="minor"/>
    </font>
    <font>
      <b/>
      <sz val="10"/>
      <color rgb="FFFFFFFF"/>
      <name val="Arial"/>
      <family val="2"/>
      <scheme val="minor"/>
    </font>
    <font>
      <b/>
      <sz val="9"/>
      <name val="Arial"/>
      <family val="2"/>
      <scheme val="minor"/>
    </font>
    <font>
      <b/>
      <sz val="9"/>
      <color rgb="FFB8860B"/>
      <name val="Arial"/>
      <family val="2"/>
      <scheme val="minor"/>
    </font>
    <font>
      <b/>
      <sz val="9"/>
      <color rgb="FF00008B"/>
      <name val="Arial"/>
      <family val="2"/>
      <scheme val="minor"/>
    </font>
    <font>
      <b/>
      <sz val="9"/>
      <color rgb="FFDC143C"/>
      <name val="Arial"/>
      <family val="2"/>
      <scheme val="minor"/>
    </font>
    <font>
      <sz val="10"/>
      <name val="Arial"/>
      <family val="2"/>
      <scheme val="minor"/>
    </font>
    <font>
      <sz val="10"/>
      <color rgb="FFFFFFFF"/>
      <name val="Arial"/>
      <family val="2"/>
      <scheme val="minor"/>
    </font>
    <font>
      <sz val="9"/>
      <name val="Arial"/>
      <family val="2"/>
      <scheme val="minor"/>
    </font>
    <font>
      <b/>
      <sz val="10"/>
      <color rgb="FFB8860B"/>
      <name val="Arial"/>
      <charset val="177"/>
      <scheme val="minor"/>
    </font>
    <font>
      <b/>
      <sz val="10"/>
      <color rgb="FF00008B"/>
      <name val="Arial"/>
      <charset val="177"/>
      <scheme val="minor"/>
    </font>
    <font>
      <b/>
      <sz val="10"/>
      <color rgb="FFDC143C"/>
      <name val="Arial"/>
      <charset val="177"/>
      <scheme val="minor"/>
    </font>
    <font>
      <b/>
      <sz val="10"/>
      <name val="Arial"/>
      <charset val="177"/>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0C0C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indexed="64"/>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medium">
        <color indexed="64"/>
      </right>
      <top style="thin">
        <color indexed="64"/>
      </top>
      <bottom style="medium">
        <color rgb="FF000000"/>
      </bottom>
      <diagonal/>
    </border>
  </borders>
  <cellStyleXfs count="44">
    <xf numFmtId="0" fontId="0" fillId="0" borderId="0"/>
    <xf numFmtId="43" fontId="0" fillId="0" borderId="0" applyFont="0" applyFill="0" applyBorder="0" applyAlignment="0" applyProtection="0"/>
    <xf numFmtId="9" fontId="0"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7">
    <xf numFmtId="0" fontId="18" fillId="0" borderId="0" xfId="0" applyFont="1"/>
    <xf numFmtId="0" fontId="18" fillId="33" borderId="0" xfId="0" applyFont="1" applyFill="1"/>
    <xf numFmtId="4" fontId="18" fillId="33" borderId="0" xfId="0" applyNumberFormat="1" applyFont="1" applyFill="1"/>
    <xf numFmtId="3" fontId="18" fillId="33" borderId="0" xfId="0" applyNumberFormat="1" applyFont="1" applyFill="1"/>
    <xf numFmtId="0" fontId="19" fillId="33" borderId="0" xfId="0" applyFont="1" applyFill="1"/>
    <xf numFmtId="0" fontId="20" fillId="33" borderId="10" xfId="0" applyFont="1" applyFill="1" applyBorder="1" applyAlignment="1">
      <alignment horizontal="right" wrapText="1"/>
    </xf>
    <xf numFmtId="0" fontId="21" fillId="33" borderId="11" xfId="0" applyFont="1" applyFill="1" applyBorder="1" applyAlignment="1">
      <alignment horizontal="right" wrapText="1"/>
    </xf>
    <xf numFmtId="0" fontId="0" fillId="33" borderId="0" xfId="0" applyFont="1" applyFill="1" applyAlignment="1">
      <alignment readingOrder="1"/>
    </xf>
    <xf numFmtId="0" fontId="22" fillId="33" borderId="0" xfId="0" applyFont="1" applyFill="1" applyAlignment="1">
      <alignment horizontal="left" readingOrder="2"/>
    </xf>
    <xf numFmtId="0" fontId="20" fillId="33" borderId="13" xfId="0" applyFont="1" applyFill="1" applyBorder="1" applyAlignment="1">
      <alignment horizontal="right" wrapText="1" readingOrder="2"/>
    </xf>
    <xf numFmtId="0" fontId="20" fillId="33" borderId="10" xfId="0" applyFont="1" applyFill="1" applyBorder="1" applyAlignment="1">
      <alignment horizontal="right" wrapText="1" readingOrder="2"/>
    </xf>
    <xf numFmtId="4" fontId="20" fillId="33" borderId="10" xfId="0" applyNumberFormat="1" applyFont="1" applyFill="1" applyBorder="1" applyAlignment="1">
      <alignment horizontal="right" wrapText="1" readingOrder="2"/>
    </xf>
    <xf numFmtId="3" fontId="20" fillId="33" borderId="14" xfId="0" applyNumberFormat="1" applyFont="1" applyFill="1" applyBorder="1" applyAlignment="1">
      <alignment horizontal="right" wrapText="1" readingOrder="2"/>
    </xf>
    <xf numFmtId="0" fontId="21" fillId="33" borderId="15" xfId="0" applyFont="1" applyFill="1" applyBorder="1" applyAlignment="1">
      <alignment horizontal="right" wrapText="1" readingOrder="1"/>
    </xf>
    <xf numFmtId="0" fontId="21" fillId="33" borderId="16" xfId="0" applyFont="1" applyFill="1" applyBorder="1" applyAlignment="1">
      <alignment horizontal="right" wrapText="1" readingOrder="2"/>
    </xf>
    <xf numFmtId="4" fontId="21" fillId="33" borderId="16" xfId="0" applyNumberFormat="1" applyFont="1" applyFill="1" applyBorder="1" applyAlignment="1">
      <alignment wrapText="1" readingOrder="1"/>
    </xf>
    <xf numFmtId="4" fontId="21" fillId="33" borderId="17" xfId="0" applyNumberFormat="1" applyFont="1" applyFill="1" applyBorder="1" applyAlignment="1">
      <alignment wrapText="1" readingOrder="1"/>
    </xf>
    <xf numFmtId="0" fontId="21" fillId="33" borderId="18" xfId="0" applyFont="1" applyFill="1" applyBorder="1" applyAlignment="1">
      <alignment horizontal="right" wrapText="1" readingOrder="2"/>
    </xf>
    <xf numFmtId="0" fontId="24" fillId="33" borderId="0" xfId="0" applyFont="1" applyFill="1"/>
    <xf numFmtId="0" fontId="25" fillId="33" borderId="0" xfId="0" applyFont="1" applyFill="1"/>
    <xf numFmtId="0" fontId="26" fillId="33" borderId="10" xfId="0" applyFont="1" applyFill="1" applyBorder="1" applyAlignment="1">
      <alignment horizontal="right" wrapText="1"/>
    </xf>
    <xf numFmtId="0" fontId="26" fillId="33" borderId="11" xfId="0" applyFont="1" applyFill="1" applyBorder="1" applyAlignment="1">
      <alignment horizontal="right" wrapText="1"/>
    </xf>
    <xf numFmtId="0" fontId="26" fillId="33" borderId="19" xfId="0" applyFont="1" applyFill="1" applyBorder="1" applyAlignment="1">
      <alignment horizontal="right" wrapText="1" readingOrder="2"/>
    </xf>
    <xf numFmtId="0" fontId="27" fillId="33" borderId="16" xfId="0" applyFont="1" applyFill="1" applyBorder="1" applyAlignment="1">
      <alignment horizontal="right" wrapText="1" readingOrder="2"/>
    </xf>
    <xf numFmtId="0" fontId="26" fillId="33" borderId="16" xfId="0" applyFont="1" applyFill="1" applyBorder="1" applyAlignment="1">
      <alignment horizontal="right" wrapText="1" readingOrder="2"/>
    </xf>
    <xf numFmtId="4" fontId="26" fillId="33" borderId="16" xfId="0" applyNumberFormat="1" applyFont="1" applyFill="1" applyBorder="1" applyAlignment="1">
      <alignment wrapText="1" readingOrder="1"/>
    </xf>
    <xf numFmtId="4" fontId="26" fillId="33" borderId="17" xfId="0" applyNumberFormat="1" applyFont="1" applyFill="1" applyBorder="1" applyAlignment="1">
      <alignment wrapText="1" readingOrder="1"/>
    </xf>
    <xf numFmtId="10" fontId="0" fillId="34" borderId="20" xfId="2" applyNumberFormat="1" applyFont="1" applyFill="1" applyBorder="1" applyAlignment="1" applyProtection="1">
      <alignment readingOrder="1"/>
      <protection locked="0"/>
    </xf>
    <xf numFmtId="0" fontId="26" fillId="33" borderId="18" xfId="0" applyFont="1" applyFill="1" applyBorder="1" applyAlignment="1">
      <alignment horizontal="right" wrapText="1" readingOrder="2"/>
    </xf>
    <xf numFmtId="0" fontId="28" fillId="33" borderId="16" xfId="0" applyFont="1" applyFill="1" applyBorder="1" applyAlignment="1">
      <alignment horizontal="right" wrapText="1" readingOrder="2"/>
    </xf>
    <xf numFmtId="0" fontId="29" fillId="33" borderId="16" xfId="0" applyFont="1" applyFill="1" applyBorder="1" applyAlignment="1">
      <alignment horizontal="right" wrapText="1" readingOrder="2"/>
    </xf>
    <xf numFmtId="10" fontId="0" fillId="33" borderId="24" xfId="2" applyNumberFormat="1" applyFont="1" applyFill="1" applyBorder="1" applyAlignment="1">
      <alignment readingOrder="1"/>
    </xf>
    <xf numFmtId="0" fontId="30" fillId="33" borderId="0" xfId="0" applyFont="1" applyFill="1"/>
    <xf numFmtId="0" fontId="31" fillId="33" borderId="0" xfId="0" applyFont="1" applyFill="1"/>
    <xf numFmtId="0" fontId="32" fillId="33" borderId="11" xfId="0" applyFont="1" applyFill="1" applyBorder="1" applyAlignment="1">
      <alignment horizontal="right" wrapText="1"/>
    </xf>
    <xf numFmtId="0" fontId="0" fillId="33" borderId="0" xfId="0" applyFont="1" applyFill="1"/>
    <xf numFmtId="0" fontId="0" fillId="33" borderId="0" xfId="0" applyFont="1" applyFill="1" applyAlignment="1">
      <alignment wrapText="1"/>
    </xf>
    <xf numFmtId="0" fontId="24" fillId="33" borderId="0" xfId="0" applyFont="1" applyFill="1" applyAlignment="1">
      <alignment wrapText="1" readingOrder="2"/>
    </xf>
    <xf numFmtId="4" fontId="0" fillId="33" borderId="0" xfId="0" applyNumberFormat="1" applyFont="1" applyFill="1"/>
    <xf numFmtId="4" fontId="0" fillId="33" borderId="0" xfId="0" applyNumberFormat="1" applyFont="1" applyFill="1" applyAlignment="1">
      <alignment wrapText="1"/>
    </xf>
    <xf numFmtId="3" fontId="0" fillId="33" borderId="0" xfId="0" applyNumberFormat="1" applyFont="1" applyFill="1"/>
    <xf numFmtId="0" fontId="0" fillId="33" borderId="0" xfId="0" applyNumberFormat="1" applyFont="1" applyFill="1" applyAlignment="1">
      <alignment wrapText="1"/>
    </xf>
    <xf numFmtId="4" fontId="26" fillId="33" borderId="28" xfId="0" applyNumberFormat="1" applyFont="1" applyFill="1" applyBorder="1" applyAlignment="1">
      <alignment wrapText="1" readingOrder="1"/>
    </xf>
    <xf numFmtId="4" fontId="26" fillId="33" borderId="32" xfId="0" applyNumberFormat="1" applyFont="1" applyFill="1" applyBorder="1" applyAlignment="1">
      <alignment wrapText="1" readingOrder="1"/>
    </xf>
    <xf numFmtId="0" fontId="0" fillId="33" borderId="0" xfId="0" applyNumberFormat="1" applyFont="1" applyFill="1"/>
    <xf numFmtId="0" fontId="0" fillId="33" borderId="0" xfId="0" applyFont="1" applyFill="1" applyAlignment="1">
      <alignment horizontal="left" readingOrder="2"/>
    </xf>
    <xf numFmtId="0" fontId="22" fillId="34" borderId="12" xfId="0" applyFont="1" applyFill="1" applyBorder="1" applyAlignment="1" applyProtection="1">
      <alignment horizontal="right" readingOrder="2"/>
      <protection locked="0"/>
    </xf>
    <xf numFmtId="0" fontId="23" fillId="33" borderId="12" xfId="0" applyFont="1" applyFill="1" applyBorder="1" applyAlignment="1">
      <alignment horizontal="center" wrapText="1" readingOrder="2"/>
    </xf>
    <xf numFmtId="0" fontId="24" fillId="33" borderId="21" xfId="0" applyFont="1" applyFill="1" applyBorder="1" applyAlignment="1">
      <alignment horizontal="center" readingOrder="2"/>
    </xf>
    <xf numFmtId="0" fontId="24" fillId="33" borderId="22" xfId="0" applyFont="1" applyFill="1" applyBorder="1" applyAlignment="1">
      <alignment horizontal="center" readingOrder="2"/>
    </xf>
    <xf numFmtId="0" fontId="24" fillId="33" borderId="23" xfId="0" applyFont="1" applyFill="1" applyBorder="1" applyAlignment="1">
      <alignment horizontal="center" readingOrder="2"/>
    </xf>
    <xf numFmtId="0" fontId="0" fillId="33" borderId="33" xfId="0" applyFont="1" applyFill="1" applyBorder="1" applyAlignment="1">
      <alignment horizontal="right" readingOrder="2"/>
    </xf>
    <xf numFmtId="0" fontId="0" fillId="33" borderId="34" xfId="0" applyFont="1" applyFill="1" applyBorder="1" applyAlignment="1">
      <alignment horizontal="right" readingOrder="2"/>
    </xf>
    <xf numFmtId="0" fontId="0" fillId="33" borderId="35" xfId="0" applyFont="1" applyFill="1" applyBorder="1" applyAlignment="1">
      <alignment horizontal="right" readingOrder="2"/>
    </xf>
    <xf numFmtId="0" fontId="33" fillId="33" borderId="25" xfId="0" applyFont="1" applyFill="1" applyBorder="1" applyAlignment="1">
      <alignment horizontal="right" readingOrder="2"/>
    </xf>
    <xf numFmtId="0" fontId="33" fillId="33" borderId="26" xfId="0" applyFont="1" applyFill="1" applyBorder="1" applyAlignment="1">
      <alignment horizontal="right" readingOrder="2"/>
    </xf>
    <xf numFmtId="0" fontId="33" fillId="33" borderId="27" xfId="0" applyFont="1" applyFill="1" applyBorder="1" applyAlignment="1">
      <alignment horizontal="right" readingOrder="2"/>
    </xf>
    <xf numFmtId="0" fontId="34" fillId="33" borderId="25" xfId="0" applyFont="1" applyFill="1" applyBorder="1" applyAlignment="1">
      <alignment horizontal="right" readingOrder="2"/>
    </xf>
    <xf numFmtId="0" fontId="34" fillId="33" borderId="26" xfId="0" applyFont="1" applyFill="1" applyBorder="1" applyAlignment="1">
      <alignment horizontal="right" readingOrder="2"/>
    </xf>
    <xf numFmtId="0" fontId="34" fillId="33" borderId="27" xfId="0" applyFont="1" applyFill="1" applyBorder="1" applyAlignment="1">
      <alignment horizontal="right" readingOrder="2"/>
    </xf>
    <xf numFmtId="0" fontId="35" fillId="33" borderId="25" xfId="0" applyFont="1" applyFill="1" applyBorder="1" applyAlignment="1">
      <alignment horizontal="right" readingOrder="2"/>
    </xf>
    <xf numFmtId="0" fontId="35" fillId="33" borderId="26" xfId="0" applyFont="1" applyFill="1" applyBorder="1" applyAlignment="1">
      <alignment horizontal="right" readingOrder="2"/>
    </xf>
    <xf numFmtId="0" fontId="35" fillId="33" borderId="27" xfId="0" applyFont="1" applyFill="1" applyBorder="1" applyAlignment="1">
      <alignment horizontal="right" readingOrder="2"/>
    </xf>
    <xf numFmtId="0" fontId="35" fillId="33" borderId="36" xfId="0" applyFont="1" applyFill="1" applyBorder="1" applyAlignment="1">
      <alignment horizontal="right" readingOrder="2"/>
    </xf>
    <xf numFmtId="0" fontId="35" fillId="33" borderId="37" xfId="0" applyFont="1" applyFill="1" applyBorder="1" applyAlignment="1">
      <alignment horizontal="right" readingOrder="2"/>
    </xf>
    <xf numFmtId="0" fontId="35" fillId="33" borderId="38" xfId="0" applyFont="1" applyFill="1" applyBorder="1" applyAlignment="1">
      <alignment horizontal="right" readingOrder="2"/>
    </xf>
    <xf numFmtId="0" fontId="36" fillId="33" borderId="29" xfId="0" applyFont="1" applyFill="1" applyBorder="1" applyAlignment="1">
      <alignment horizontal="right" readingOrder="2"/>
    </xf>
    <xf numFmtId="0" fontId="36" fillId="33" borderId="30" xfId="0" applyFont="1" applyFill="1" applyBorder="1" applyAlignment="1">
      <alignment horizontal="right" readingOrder="2"/>
    </xf>
    <xf numFmtId="0" fontId="36" fillId="33" borderId="31" xfId="0" applyFont="1" applyFill="1" applyBorder="1" applyAlignment="1">
      <alignment horizontal="right" readingOrder="2"/>
    </xf>
    <xf numFmtId="0" fontId="36" fillId="33" borderId="25" xfId="0" applyFont="1" applyFill="1" applyBorder="1" applyAlignment="1">
      <alignment horizontal="right" readingOrder="2"/>
    </xf>
    <xf numFmtId="0" fontId="36" fillId="33" borderId="26" xfId="0" applyFont="1" applyFill="1" applyBorder="1" applyAlignment="1">
      <alignment horizontal="right" readingOrder="2"/>
    </xf>
    <xf numFmtId="0" fontId="36" fillId="33" borderId="27" xfId="0" applyFont="1" applyFill="1" applyBorder="1" applyAlignment="1">
      <alignment horizontal="right" readingOrder="2"/>
    </xf>
    <xf numFmtId="0" fontId="0" fillId="34" borderId="12" xfId="0" applyFont="1" applyFill="1" applyBorder="1" applyAlignment="1" applyProtection="1">
      <alignment horizontal="right" readingOrder="2"/>
      <protection locked="0"/>
    </xf>
    <xf numFmtId="0" fontId="0" fillId="0" borderId="12" xfId="0" applyFont="1" applyFill="1" applyBorder="1" applyAlignment="1" applyProtection="1">
      <alignment horizontal="right" readingOrder="1"/>
      <protection locked="0"/>
    </xf>
    <xf numFmtId="14" fontId="0" fillId="34" borderId="12" xfId="0" applyNumberFormat="1" applyFont="1" applyFill="1" applyBorder="1" applyAlignment="1" applyProtection="1">
      <alignment horizontal="right" readingOrder="1"/>
      <protection locked="0"/>
    </xf>
    <xf numFmtId="10" fontId="0" fillId="34" borderId="20" xfId="2" applyNumberFormat="1" applyFont="1" applyFill="1" applyBorder="1" applyAlignment="1" applyProtection="1">
      <alignment readingOrder="1"/>
    </xf>
    <xf numFmtId="0" fontId="32" fillId="33" borderId="18" xfId="0" applyFont="1" applyFill="1" applyBorder="1" applyAlignment="1">
      <alignment horizontal="right" wrapText="1" readingOrder="2"/>
    </xf>
  </cellXfs>
  <cellStyles count="44">
    <cellStyle name="20% - הדגשה1" xfId="21" builtinId="30" customBuiltin="1"/>
    <cellStyle name="20% - הדגשה2" xfId="25" builtinId="34" customBuiltin="1"/>
    <cellStyle name="20% - הדגשה3" xfId="29" builtinId="38" customBuiltin="1"/>
    <cellStyle name="20% - הדגשה4" xfId="33" builtinId="42" customBuiltin="1"/>
    <cellStyle name="20% - הדגשה5" xfId="37" builtinId="46" customBuiltin="1"/>
    <cellStyle name="20% - הדגשה6" xfId="41" builtinId="50" customBuiltin="1"/>
    <cellStyle name="40% - הדגשה1" xfId="22" builtinId="31" customBuiltin="1"/>
    <cellStyle name="40% - הדגשה2" xfId="26" builtinId="35" customBuiltin="1"/>
    <cellStyle name="40% - הדגשה3" xfId="30" builtinId="39" customBuiltin="1"/>
    <cellStyle name="40% - הדגשה4" xfId="34" builtinId="43" customBuiltin="1"/>
    <cellStyle name="40% - הדגשה5" xfId="38" builtinId="47" customBuiltin="1"/>
    <cellStyle name="40% - הדגשה6" xfId="42" builtinId="51" customBuiltin="1"/>
    <cellStyle name="60% - הדגשה1" xfId="23" builtinId="32" customBuiltin="1"/>
    <cellStyle name="60% - הדגשה2" xfId="27" builtinId="36" customBuiltin="1"/>
    <cellStyle name="60% - הדגשה3" xfId="31" builtinId="40" customBuiltin="1"/>
    <cellStyle name="60% - הדגשה4" xfId="35" builtinId="44" customBuiltin="1"/>
    <cellStyle name="60% - הדגשה5" xfId="39" builtinId="48" customBuiltin="1"/>
    <cellStyle name="60% - הדגשה6" xfId="43" builtinId="52" customBuiltin="1"/>
    <cellStyle name="Comma" xfId="1" builtinId="3" customBuiltin="1"/>
    <cellStyle name="Normal" xfId="0" builtinId="0"/>
    <cellStyle name="Percent" xfId="2" builtinId="5" customBuiltin="1"/>
    <cellStyle name="הדגשה1" xfId="20" builtinId="29" customBuiltin="1"/>
    <cellStyle name="הדגשה2" xfId="24" builtinId="33" customBuiltin="1"/>
    <cellStyle name="הדגשה3" xfId="28" builtinId="37" customBuiltin="1"/>
    <cellStyle name="הדגשה4" xfId="32" builtinId="41" customBuiltin="1"/>
    <cellStyle name="הדגשה5" xfId="36" builtinId="45" customBuiltin="1"/>
    <cellStyle name="הדגשה6" xfId="40" builtinId="49" customBuiltin="1"/>
    <cellStyle name="הערה" xfId="17" builtinId="10" customBuiltin="1"/>
    <cellStyle name="חישוב" xfId="13" builtinId="22" customBuiltin="1"/>
    <cellStyle name="טוב" xfId="8" builtinId="26" customBuiltin="1"/>
    <cellStyle name="טקסט אזהרה" xfId="16" builtinId="11" customBuiltin="1"/>
    <cellStyle name="טקסט הסברי" xfId="18" builtinId="53" customBuiltin="1"/>
    <cellStyle name="כותרת" xfId="3" builtinId="15" customBuiltin="1"/>
    <cellStyle name="כותרת 1" xfId="4" builtinId="16" customBuiltin="1"/>
    <cellStyle name="כותרת 2" xfId="5" builtinId="17" customBuiltin="1"/>
    <cellStyle name="כותרת 3" xfId="6" builtinId="18" customBuiltin="1"/>
    <cellStyle name="כותרת 4" xfId="7" builtinId="19" customBuiltin="1"/>
    <cellStyle name="ניטראלי" xfId="10" builtinId="28" customBuiltin="1"/>
    <cellStyle name="סה&quot;כ" xfId="19" builtinId="25" customBuiltin="1"/>
    <cellStyle name="פלט" xfId="12" builtinId="21" customBuiltin="1"/>
    <cellStyle name="קלט" xfId="11" builtinId="20" customBuiltin="1"/>
    <cellStyle name="רע" xfId="9" builtinId="27" customBuiltin="1"/>
    <cellStyle name="תא מסומן" xfId="15" builtinId="23" customBuiltin="1"/>
    <cellStyle name="תא מקושר" xfId="14"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X320"/>
  <sheetViews>
    <sheetView showGridLines="0" showZeros="0" rightToLeft="1" tabSelected="1" topLeftCell="A229" workbookViewId="0">
      <selection activeCell="E275" sqref="E275"/>
    </sheetView>
  </sheetViews>
  <sheetFormatPr defaultRowHeight="13.8" thickBottom="1" x14ac:dyDescent="0.3"/>
  <cols>
    <col min="1" max="1" width="18.88671875" style="1" customWidth="1"/>
    <col min="2" max="2" width="76.6640625" style="1" customWidth="1"/>
    <col min="3" max="3" width="8" style="1" customWidth="1"/>
    <col min="4" max="4" width="16.5546875" style="2" customWidth="1"/>
    <col min="5" max="5" width="17.77734375" style="2" customWidth="1"/>
    <col min="6" max="6" width="18.33203125" style="3" customWidth="1"/>
    <col min="7" max="8" width="18.33203125" style="4" customWidth="1"/>
    <col min="9" max="29" width="0" style="4" hidden="1" customWidth="1"/>
    <col min="30" max="256" width="9.77734375" style="1"/>
    <col min="257" max="257" width="57.88671875" style="5" customWidth="1"/>
    <col min="258" max="258" width="57.88671875" style="6" customWidth="1"/>
    <col min="259" max="259" width="57.88671875" style="1" customWidth="1"/>
    <col min="260" max="16384" width="8.88671875" style="1"/>
  </cols>
  <sheetData>
    <row r="1" spans="1:258" ht="17.25" customHeight="1" thickBot="1" x14ac:dyDescent="0.35">
      <c r="A1" s="7"/>
      <c r="B1" s="8" t="s">
        <v>0</v>
      </c>
      <c r="C1" s="46"/>
      <c r="D1" s="46"/>
      <c r="E1" s="46"/>
      <c r="F1" s="46"/>
    </row>
    <row r="2" spans="1:258" ht="19.8" thickBot="1" x14ac:dyDescent="0.4">
      <c r="A2" s="47" t="s">
        <v>1</v>
      </c>
      <c r="B2" s="47"/>
      <c r="C2" s="47"/>
      <c r="D2" s="47"/>
      <c r="E2" s="47"/>
      <c r="F2" s="47"/>
    </row>
    <row r="3" spans="1:258" thickBot="1" x14ac:dyDescent="0.3">
      <c r="A3" s="9" t="s">
        <v>2</v>
      </c>
      <c r="B3" s="10" t="s">
        <v>3</v>
      </c>
      <c r="C3" s="10" t="s">
        <v>4</v>
      </c>
      <c r="D3" s="11" t="s">
        <v>5</v>
      </c>
      <c r="E3" s="11" t="s">
        <v>6</v>
      </c>
      <c r="F3" s="12" t="s">
        <v>7</v>
      </c>
    </row>
    <row r="4" spans="1:258" thickBot="1" x14ac:dyDescent="0.3">
      <c r="A4" s="13"/>
      <c r="B4" s="14" t="s">
        <v>8</v>
      </c>
      <c r="C4" s="14"/>
      <c r="D4" s="15"/>
      <c r="E4" s="15"/>
      <c r="F4" s="16"/>
    </row>
    <row r="5" spans="1:258" thickBot="1" x14ac:dyDescent="0.3">
      <c r="A5" s="13" t="s">
        <v>9</v>
      </c>
      <c r="B5" s="14" t="s">
        <v>10</v>
      </c>
      <c r="C5" s="14"/>
      <c r="D5" s="15"/>
      <c r="E5" s="15"/>
      <c r="F5" s="16"/>
    </row>
    <row r="6" spans="1:258" thickBot="1" x14ac:dyDescent="0.3">
      <c r="A6" s="13" t="s">
        <v>11</v>
      </c>
      <c r="B6" s="14" t="s">
        <v>12</v>
      </c>
      <c r="C6" s="14"/>
      <c r="D6" s="15"/>
      <c r="E6" s="15"/>
      <c r="F6" s="16"/>
    </row>
    <row r="7" spans="1:258" thickBot="1" x14ac:dyDescent="0.3">
      <c r="A7" s="13" t="s">
        <v>13</v>
      </c>
      <c r="B7" s="14" t="s">
        <v>14</v>
      </c>
      <c r="C7" s="14"/>
      <c r="D7" s="15"/>
      <c r="E7" s="15"/>
      <c r="F7" s="16"/>
    </row>
    <row r="8" spans="1:258" ht="24" thickBot="1" x14ac:dyDescent="0.3">
      <c r="A8" s="17" t="s">
        <v>15</v>
      </c>
      <c r="B8" s="14" t="s">
        <v>16</v>
      </c>
      <c r="C8" s="14" t="s">
        <v>17</v>
      </c>
      <c r="D8" s="15">
        <v>120</v>
      </c>
      <c r="E8" s="15">
        <v>132</v>
      </c>
      <c r="F8" s="16">
        <f t="shared" ref="F8:F14" si="0">E8*D8</f>
        <v>15840</v>
      </c>
    </row>
    <row r="9" spans="1:258" ht="24" thickBot="1" x14ac:dyDescent="0.3">
      <c r="A9" s="17" t="s">
        <v>18</v>
      </c>
      <c r="B9" s="14" t="s">
        <v>19</v>
      </c>
      <c r="C9" s="14" t="s">
        <v>17</v>
      </c>
      <c r="D9" s="15">
        <v>2</v>
      </c>
      <c r="E9" s="15">
        <v>141</v>
      </c>
      <c r="F9" s="16">
        <f t="shared" si="0"/>
        <v>282</v>
      </c>
    </row>
    <row r="10" spans="1:258" thickBot="1" x14ac:dyDescent="0.3">
      <c r="A10" s="17" t="s">
        <v>20</v>
      </c>
      <c r="B10" s="14" t="s">
        <v>21</v>
      </c>
      <c r="C10" s="14" t="s">
        <v>17</v>
      </c>
      <c r="D10" s="15">
        <v>3</v>
      </c>
      <c r="E10" s="15">
        <v>271</v>
      </c>
      <c r="F10" s="16">
        <f t="shared" si="0"/>
        <v>813</v>
      </c>
    </row>
    <row r="11" spans="1:258" thickBot="1" x14ac:dyDescent="0.3">
      <c r="A11" s="17" t="s">
        <v>22</v>
      </c>
      <c r="B11" s="14" t="s">
        <v>23</v>
      </c>
      <c r="C11" s="14" t="s">
        <v>24</v>
      </c>
      <c r="D11" s="15">
        <v>100</v>
      </c>
      <c r="E11" s="15">
        <v>67</v>
      </c>
      <c r="F11" s="16">
        <f t="shared" si="0"/>
        <v>6700</v>
      </c>
    </row>
    <row r="12" spans="1:258" thickBot="1" x14ac:dyDescent="0.3">
      <c r="A12" s="17" t="s">
        <v>25</v>
      </c>
      <c r="B12" s="14" t="s">
        <v>26</v>
      </c>
      <c r="C12" s="14" t="s">
        <v>24</v>
      </c>
      <c r="D12" s="15">
        <v>100</v>
      </c>
      <c r="E12" s="15">
        <v>65</v>
      </c>
      <c r="F12" s="16">
        <f t="shared" si="0"/>
        <v>6500</v>
      </c>
    </row>
    <row r="13" spans="1:258" thickBot="1" x14ac:dyDescent="0.3">
      <c r="A13" s="17" t="s">
        <v>27</v>
      </c>
      <c r="B13" s="14" t="s">
        <v>28</v>
      </c>
      <c r="C13" s="14" t="s">
        <v>24</v>
      </c>
      <c r="D13" s="15">
        <v>180</v>
      </c>
      <c r="E13" s="15">
        <v>64</v>
      </c>
      <c r="F13" s="16">
        <f t="shared" si="0"/>
        <v>11520</v>
      </c>
    </row>
    <row r="14" spans="1:258" thickBot="1" x14ac:dyDescent="0.3">
      <c r="A14" s="17" t="s">
        <v>29</v>
      </c>
      <c r="B14" s="14" t="s">
        <v>30</v>
      </c>
      <c r="C14" s="14" t="s">
        <v>24</v>
      </c>
      <c r="D14" s="15">
        <v>15</v>
      </c>
      <c r="E14" s="15">
        <v>58</v>
      </c>
      <c r="F14" s="16">
        <f t="shared" si="0"/>
        <v>870</v>
      </c>
    </row>
    <row r="15" spans="1:258" s="18" customFormat="1" thickBot="1" x14ac:dyDescent="0.3">
      <c r="A15" s="22"/>
      <c r="B15" s="23" t="s">
        <v>31</v>
      </c>
      <c r="C15" s="24"/>
      <c r="D15" s="25"/>
      <c r="E15" s="25"/>
      <c r="F15" s="26">
        <f>SUM(F8:F14)</f>
        <v>42525</v>
      </c>
      <c r="G15" s="19"/>
      <c r="H15" s="19"/>
      <c r="I15" s="19"/>
      <c r="J15" s="19"/>
      <c r="K15" s="19"/>
      <c r="L15" s="19"/>
      <c r="M15" s="19"/>
      <c r="N15" s="19"/>
      <c r="O15" s="19"/>
      <c r="P15" s="19"/>
      <c r="Q15" s="19"/>
      <c r="R15" s="19"/>
      <c r="S15" s="19"/>
      <c r="T15" s="19"/>
      <c r="U15" s="19"/>
      <c r="V15" s="19"/>
      <c r="W15" s="19"/>
      <c r="X15" s="19"/>
      <c r="Y15" s="19"/>
      <c r="Z15" s="19"/>
      <c r="AA15" s="19"/>
      <c r="AB15" s="19"/>
      <c r="AC15" s="19"/>
      <c r="IW15" s="20"/>
      <c r="IX15" s="21"/>
    </row>
    <row r="16" spans="1:258" s="18" customFormat="1" thickBot="1" x14ac:dyDescent="0.3">
      <c r="A16" s="22"/>
      <c r="B16" s="23" t="s">
        <v>32</v>
      </c>
      <c r="C16" s="24"/>
      <c r="D16" s="25"/>
      <c r="E16" s="75">
        <v>0</v>
      </c>
      <c r="F16" s="26">
        <f>(F15*E16)</f>
        <v>0</v>
      </c>
      <c r="G16" s="19"/>
      <c r="H16" s="19"/>
      <c r="I16" s="19"/>
      <c r="J16" s="19"/>
      <c r="K16" s="19"/>
      <c r="L16" s="19"/>
      <c r="M16" s="19"/>
      <c r="N16" s="19"/>
      <c r="O16" s="19"/>
      <c r="P16" s="19"/>
      <c r="Q16" s="19"/>
      <c r="R16" s="19"/>
      <c r="S16" s="19"/>
      <c r="T16" s="19"/>
      <c r="U16" s="19"/>
      <c r="V16" s="19"/>
      <c r="W16" s="19"/>
      <c r="X16" s="19"/>
      <c r="Y16" s="19"/>
      <c r="Z16" s="19"/>
      <c r="AA16" s="19"/>
      <c r="AB16" s="19"/>
      <c r="AC16" s="19"/>
      <c r="IW16" s="20"/>
      <c r="IX16" s="21"/>
    </row>
    <row r="17" spans="1:258" s="18" customFormat="1" thickBot="1" x14ac:dyDescent="0.3">
      <c r="A17" s="28"/>
      <c r="B17" s="23" t="s">
        <v>33</v>
      </c>
      <c r="C17" s="24"/>
      <c r="D17" s="25"/>
      <c r="E17" s="25"/>
      <c r="F17" s="26">
        <f>(F15-F16)</f>
        <v>42525</v>
      </c>
      <c r="G17" s="19"/>
      <c r="H17" s="19"/>
      <c r="I17" s="19"/>
      <c r="J17" s="19"/>
      <c r="K17" s="19"/>
      <c r="L17" s="19"/>
      <c r="M17" s="19"/>
      <c r="N17" s="19"/>
      <c r="O17" s="19"/>
      <c r="P17" s="19"/>
      <c r="Q17" s="19"/>
      <c r="R17" s="19"/>
      <c r="S17" s="19"/>
      <c r="T17" s="19"/>
      <c r="U17" s="19"/>
      <c r="V17" s="19"/>
      <c r="W17" s="19"/>
      <c r="X17" s="19"/>
      <c r="Y17" s="19"/>
      <c r="Z17" s="19"/>
      <c r="AA17" s="19"/>
      <c r="AB17" s="19"/>
      <c r="AC17" s="19"/>
      <c r="IW17" s="20"/>
      <c r="IX17" s="21"/>
    </row>
    <row r="18" spans="1:258" thickBot="1" x14ac:dyDescent="0.3">
      <c r="A18" s="13" t="s">
        <v>34</v>
      </c>
      <c r="B18" s="14" t="s">
        <v>35</v>
      </c>
      <c r="C18" s="14"/>
      <c r="D18" s="15"/>
      <c r="E18" s="15"/>
      <c r="F18" s="16"/>
    </row>
    <row r="19" spans="1:258" thickBot="1" x14ac:dyDescent="0.3">
      <c r="A19" s="17" t="s">
        <v>36</v>
      </c>
      <c r="B19" s="14" t="s">
        <v>37</v>
      </c>
      <c r="C19" s="14" t="s">
        <v>24</v>
      </c>
      <c r="D19" s="15">
        <v>50</v>
      </c>
      <c r="E19" s="15">
        <v>54</v>
      </c>
      <c r="F19" s="16">
        <f>E19*D19</f>
        <v>2700</v>
      </c>
    </row>
    <row r="20" spans="1:258" s="18" customFormat="1" thickBot="1" x14ac:dyDescent="0.3">
      <c r="A20" s="22"/>
      <c r="B20" s="23" t="s">
        <v>38</v>
      </c>
      <c r="C20" s="24"/>
      <c r="D20" s="25"/>
      <c r="E20" s="25"/>
      <c r="F20" s="26">
        <f>SUM(F19:F19)</f>
        <v>2700</v>
      </c>
      <c r="G20" s="19"/>
      <c r="H20" s="19"/>
      <c r="I20" s="19"/>
      <c r="J20" s="19"/>
      <c r="K20" s="19"/>
      <c r="L20" s="19"/>
      <c r="M20" s="19"/>
      <c r="N20" s="19"/>
      <c r="O20" s="19"/>
      <c r="P20" s="19"/>
      <c r="Q20" s="19"/>
      <c r="R20" s="19"/>
      <c r="S20" s="19"/>
      <c r="T20" s="19"/>
      <c r="U20" s="19"/>
      <c r="V20" s="19"/>
      <c r="W20" s="19"/>
      <c r="X20" s="19"/>
      <c r="Y20" s="19"/>
      <c r="Z20" s="19"/>
      <c r="AA20" s="19"/>
      <c r="AB20" s="19"/>
      <c r="AC20" s="19"/>
      <c r="IW20" s="20"/>
      <c r="IX20" s="21"/>
    </row>
    <row r="21" spans="1:258" s="18" customFormat="1" thickBot="1" x14ac:dyDescent="0.3">
      <c r="A21" s="22"/>
      <c r="B21" s="23" t="s">
        <v>39</v>
      </c>
      <c r="C21" s="24"/>
      <c r="D21" s="25"/>
      <c r="E21" s="75">
        <v>0</v>
      </c>
      <c r="F21" s="26">
        <f>(F20*E21)</f>
        <v>0</v>
      </c>
      <c r="G21" s="19"/>
      <c r="H21" s="19"/>
      <c r="I21" s="19"/>
      <c r="J21" s="19"/>
      <c r="K21" s="19"/>
      <c r="L21" s="19"/>
      <c r="M21" s="19"/>
      <c r="N21" s="19"/>
      <c r="O21" s="19"/>
      <c r="P21" s="19"/>
      <c r="Q21" s="19"/>
      <c r="R21" s="19"/>
      <c r="S21" s="19"/>
      <c r="T21" s="19"/>
      <c r="U21" s="19"/>
      <c r="V21" s="19"/>
      <c r="W21" s="19"/>
      <c r="X21" s="19"/>
      <c r="Y21" s="19"/>
      <c r="Z21" s="19"/>
      <c r="AA21" s="19"/>
      <c r="AB21" s="19"/>
      <c r="AC21" s="19"/>
      <c r="IW21" s="20"/>
      <c r="IX21" s="21"/>
    </row>
    <row r="22" spans="1:258" s="18" customFormat="1" thickBot="1" x14ac:dyDescent="0.3">
      <c r="A22" s="28"/>
      <c r="B22" s="23" t="s">
        <v>40</v>
      </c>
      <c r="C22" s="24"/>
      <c r="D22" s="25"/>
      <c r="E22" s="25"/>
      <c r="F22" s="26">
        <f>(F20-F21)</f>
        <v>2700</v>
      </c>
      <c r="G22" s="19"/>
      <c r="H22" s="19"/>
      <c r="I22" s="19"/>
      <c r="J22" s="19"/>
      <c r="K22" s="19"/>
      <c r="L22" s="19"/>
      <c r="M22" s="19"/>
      <c r="N22" s="19"/>
      <c r="O22" s="19"/>
      <c r="P22" s="19"/>
      <c r="Q22" s="19"/>
      <c r="R22" s="19"/>
      <c r="S22" s="19"/>
      <c r="T22" s="19"/>
      <c r="U22" s="19"/>
      <c r="V22" s="19"/>
      <c r="W22" s="19"/>
      <c r="X22" s="19"/>
      <c r="Y22" s="19"/>
      <c r="Z22" s="19"/>
      <c r="AA22" s="19"/>
      <c r="AB22" s="19"/>
      <c r="AC22" s="19"/>
      <c r="IW22" s="20"/>
      <c r="IX22" s="21"/>
    </row>
    <row r="23" spans="1:258" s="18" customFormat="1" thickBot="1" x14ac:dyDescent="0.3">
      <c r="A23" s="22"/>
      <c r="B23" s="29" t="s">
        <v>41</v>
      </c>
      <c r="C23" s="24"/>
      <c r="D23" s="25"/>
      <c r="E23" s="25"/>
      <c r="F23" s="26">
        <f>SUM(F17,F22)</f>
        <v>45225</v>
      </c>
      <c r="G23" s="19"/>
      <c r="H23" s="19"/>
      <c r="I23" s="19"/>
      <c r="J23" s="19"/>
      <c r="K23" s="19"/>
      <c r="L23" s="19"/>
      <c r="M23" s="19"/>
      <c r="N23" s="19"/>
      <c r="O23" s="19"/>
      <c r="P23" s="19"/>
      <c r="Q23" s="19"/>
      <c r="R23" s="19"/>
      <c r="S23" s="19"/>
      <c r="T23" s="19"/>
      <c r="U23" s="19"/>
      <c r="V23" s="19"/>
      <c r="W23" s="19"/>
      <c r="X23" s="19"/>
      <c r="Y23" s="19"/>
      <c r="Z23" s="19"/>
      <c r="AA23" s="19"/>
      <c r="AB23" s="19"/>
      <c r="AC23" s="19"/>
      <c r="IW23" s="20"/>
      <c r="IX23" s="21"/>
    </row>
    <row r="24" spans="1:258" s="18" customFormat="1" thickBot="1" x14ac:dyDescent="0.3">
      <c r="A24" s="22"/>
      <c r="B24" s="29" t="s">
        <v>42</v>
      </c>
      <c r="C24" s="24"/>
      <c r="D24" s="25"/>
      <c r="E24" s="75">
        <v>0</v>
      </c>
      <c r="F24" s="26">
        <f>(F23*E24)</f>
        <v>0</v>
      </c>
      <c r="G24" s="19"/>
      <c r="H24" s="19"/>
      <c r="I24" s="19"/>
      <c r="J24" s="19"/>
      <c r="K24" s="19"/>
      <c r="L24" s="19"/>
      <c r="M24" s="19"/>
      <c r="N24" s="19"/>
      <c r="O24" s="19"/>
      <c r="P24" s="19"/>
      <c r="Q24" s="19"/>
      <c r="R24" s="19"/>
      <c r="S24" s="19"/>
      <c r="T24" s="19"/>
      <c r="U24" s="19"/>
      <c r="V24" s="19"/>
      <c r="W24" s="19"/>
      <c r="X24" s="19"/>
      <c r="Y24" s="19"/>
      <c r="Z24" s="19"/>
      <c r="AA24" s="19"/>
      <c r="AB24" s="19"/>
      <c r="AC24" s="19"/>
      <c r="IW24" s="20"/>
      <c r="IX24" s="21"/>
    </row>
    <row r="25" spans="1:258" s="18" customFormat="1" thickBot="1" x14ac:dyDescent="0.3">
      <c r="A25" s="28"/>
      <c r="B25" s="29" t="s">
        <v>43</v>
      </c>
      <c r="C25" s="24"/>
      <c r="D25" s="25"/>
      <c r="E25" s="25"/>
      <c r="F25" s="26">
        <f>(F23-F24)</f>
        <v>45225</v>
      </c>
      <c r="G25" s="19"/>
      <c r="H25" s="19"/>
      <c r="I25" s="19"/>
      <c r="J25" s="19"/>
      <c r="K25" s="19"/>
      <c r="L25" s="19"/>
      <c r="M25" s="19"/>
      <c r="N25" s="19"/>
      <c r="O25" s="19"/>
      <c r="P25" s="19"/>
      <c r="Q25" s="19"/>
      <c r="R25" s="19"/>
      <c r="S25" s="19"/>
      <c r="T25" s="19"/>
      <c r="U25" s="19"/>
      <c r="V25" s="19"/>
      <c r="W25" s="19"/>
      <c r="X25" s="19"/>
      <c r="Y25" s="19"/>
      <c r="Z25" s="19"/>
      <c r="AA25" s="19"/>
      <c r="AB25" s="19"/>
      <c r="AC25" s="19"/>
      <c r="IW25" s="20"/>
      <c r="IX25" s="21"/>
    </row>
    <row r="26" spans="1:258" thickBot="1" x14ac:dyDescent="0.3">
      <c r="A26" s="13" t="s">
        <v>44</v>
      </c>
      <c r="B26" s="14" t="s">
        <v>45</v>
      </c>
      <c r="C26" s="14"/>
      <c r="D26" s="15"/>
      <c r="E26" s="15"/>
      <c r="F26" s="16"/>
    </row>
    <row r="27" spans="1:258" thickBot="1" x14ac:dyDescent="0.3">
      <c r="A27" s="13" t="s">
        <v>46</v>
      </c>
      <c r="B27" s="14" t="s">
        <v>47</v>
      </c>
      <c r="C27" s="14"/>
      <c r="D27" s="15"/>
      <c r="E27" s="15"/>
      <c r="F27" s="16"/>
    </row>
    <row r="28" spans="1:258" thickBot="1" x14ac:dyDescent="0.3">
      <c r="A28" s="17" t="s">
        <v>48</v>
      </c>
      <c r="B28" s="14" t="s">
        <v>49</v>
      </c>
      <c r="C28" s="14" t="s">
        <v>50</v>
      </c>
      <c r="D28" s="15">
        <v>8</v>
      </c>
      <c r="E28" s="15">
        <v>400</v>
      </c>
      <c r="F28" s="16">
        <f t="shared" ref="F28:F44" si="1">E28*D28</f>
        <v>3200</v>
      </c>
    </row>
    <row r="29" spans="1:258" thickBot="1" x14ac:dyDescent="0.3">
      <c r="A29" s="17" t="s">
        <v>51</v>
      </c>
      <c r="B29" s="14" t="s">
        <v>52</v>
      </c>
      <c r="C29" s="14" t="s">
        <v>17</v>
      </c>
      <c r="D29" s="15">
        <v>5</v>
      </c>
      <c r="E29" s="15">
        <v>35</v>
      </c>
      <c r="F29" s="16">
        <f t="shared" si="1"/>
        <v>175</v>
      </c>
    </row>
    <row r="30" spans="1:258" thickBot="1" x14ac:dyDescent="0.3">
      <c r="A30" s="17" t="s">
        <v>53</v>
      </c>
      <c r="B30" s="14" t="s">
        <v>54</v>
      </c>
      <c r="C30" s="14" t="s">
        <v>50</v>
      </c>
      <c r="D30" s="15">
        <v>1</v>
      </c>
      <c r="E30" s="15">
        <v>750</v>
      </c>
      <c r="F30" s="16">
        <f t="shared" si="1"/>
        <v>750</v>
      </c>
    </row>
    <row r="31" spans="1:258" thickBot="1" x14ac:dyDescent="0.3">
      <c r="A31" s="17" t="s">
        <v>55</v>
      </c>
      <c r="B31" s="14" t="s">
        <v>56</v>
      </c>
      <c r="C31" s="14" t="s">
        <v>24</v>
      </c>
      <c r="D31" s="15">
        <v>10</v>
      </c>
      <c r="E31" s="15">
        <v>40</v>
      </c>
      <c r="F31" s="16">
        <f t="shared" si="1"/>
        <v>400</v>
      </c>
    </row>
    <row r="32" spans="1:258" thickBot="1" x14ac:dyDescent="0.3">
      <c r="A32" s="17" t="s">
        <v>57</v>
      </c>
      <c r="B32" s="14" t="s">
        <v>58</v>
      </c>
      <c r="C32" s="14" t="s">
        <v>50</v>
      </c>
      <c r="D32" s="15">
        <v>4</v>
      </c>
      <c r="E32" s="15">
        <v>45</v>
      </c>
      <c r="F32" s="16">
        <f t="shared" si="1"/>
        <v>180</v>
      </c>
    </row>
    <row r="33" spans="1:258" thickBot="1" x14ac:dyDescent="0.3">
      <c r="A33" s="17" t="s">
        <v>59</v>
      </c>
      <c r="B33" s="14" t="s">
        <v>60</v>
      </c>
      <c r="C33" s="14" t="s">
        <v>17</v>
      </c>
      <c r="D33" s="15">
        <v>120</v>
      </c>
      <c r="E33" s="15">
        <v>14</v>
      </c>
      <c r="F33" s="16">
        <f t="shared" si="1"/>
        <v>1680</v>
      </c>
    </row>
    <row r="34" spans="1:258" thickBot="1" x14ac:dyDescent="0.3">
      <c r="A34" s="17" t="s">
        <v>61</v>
      </c>
      <c r="B34" s="14" t="s">
        <v>62</v>
      </c>
      <c r="C34" s="14" t="s">
        <v>24</v>
      </c>
      <c r="D34" s="15">
        <v>80</v>
      </c>
      <c r="E34" s="15">
        <v>8</v>
      </c>
      <c r="F34" s="16">
        <f t="shared" si="1"/>
        <v>640</v>
      </c>
    </row>
    <row r="35" spans="1:258" thickBot="1" x14ac:dyDescent="0.3">
      <c r="A35" s="17" t="s">
        <v>63</v>
      </c>
      <c r="B35" s="14" t="s">
        <v>64</v>
      </c>
      <c r="C35" s="14" t="s">
        <v>50</v>
      </c>
      <c r="D35" s="15">
        <v>1</v>
      </c>
      <c r="E35" s="15">
        <v>700</v>
      </c>
      <c r="F35" s="16">
        <f t="shared" si="1"/>
        <v>700</v>
      </c>
    </row>
    <row r="36" spans="1:258" thickBot="1" x14ac:dyDescent="0.3">
      <c r="A36" s="17" t="s">
        <v>65</v>
      </c>
      <c r="B36" s="14" t="s">
        <v>66</v>
      </c>
      <c r="C36" s="14" t="s">
        <v>17</v>
      </c>
      <c r="D36" s="15">
        <v>2000</v>
      </c>
      <c r="E36" s="15">
        <v>20</v>
      </c>
      <c r="F36" s="16">
        <f t="shared" si="1"/>
        <v>40000</v>
      </c>
    </row>
    <row r="37" spans="1:258" thickBot="1" x14ac:dyDescent="0.3">
      <c r="A37" s="17" t="s">
        <v>67</v>
      </c>
      <c r="B37" s="14" t="s">
        <v>68</v>
      </c>
      <c r="C37" s="14" t="s">
        <v>69</v>
      </c>
      <c r="D37" s="15">
        <v>10</v>
      </c>
      <c r="E37" s="15">
        <v>50</v>
      </c>
      <c r="F37" s="16">
        <f t="shared" si="1"/>
        <v>500</v>
      </c>
    </row>
    <row r="38" spans="1:258" thickBot="1" x14ac:dyDescent="0.3">
      <c r="A38" s="17" t="s">
        <v>70</v>
      </c>
      <c r="B38" s="14" t="s">
        <v>71</v>
      </c>
      <c r="C38" s="14" t="s">
        <v>50</v>
      </c>
      <c r="D38" s="15">
        <v>1</v>
      </c>
      <c r="E38" s="15">
        <v>1400</v>
      </c>
      <c r="F38" s="16">
        <f t="shared" si="1"/>
        <v>1400</v>
      </c>
    </row>
    <row r="39" spans="1:258" thickBot="1" x14ac:dyDescent="0.3">
      <c r="A39" s="17" t="s">
        <v>72</v>
      </c>
      <c r="B39" s="14" t="s">
        <v>73</v>
      </c>
      <c r="C39" s="14" t="s">
        <v>50</v>
      </c>
      <c r="D39" s="15">
        <v>1</v>
      </c>
      <c r="E39" s="15">
        <v>700</v>
      </c>
      <c r="F39" s="16">
        <f t="shared" si="1"/>
        <v>700</v>
      </c>
    </row>
    <row r="40" spans="1:258" thickBot="1" x14ac:dyDescent="0.3">
      <c r="A40" s="17" t="s">
        <v>74</v>
      </c>
      <c r="B40" s="14" t="s">
        <v>75</v>
      </c>
      <c r="C40" s="14" t="s">
        <v>50</v>
      </c>
      <c r="D40" s="15">
        <v>1</v>
      </c>
      <c r="E40" s="15">
        <v>400</v>
      </c>
      <c r="F40" s="16">
        <f t="shared" si="1"/>
        <v>400</v>
      </c>
    </row>
    <row r="41" spans="1:258" thickBot="1" x14ac:dyDescent="0.3">
      <c r="A41" s="17" t="s">
        <v>76</v>
      </c>
      <c r="B41" s="14" t="s">
        <v>77</v>
      </c>
      <c r="C41" s="14" t="s">
        <v>50</v>
      </c>
      <c r="D41" s="15">
        <v>1</v>
      </c>
      <c r="E41" s="15">
        <v>906</v>
      </c>
      <c r="F41" s="16">
        <f t="shared" si="1"/>
        <v>906</v>
      </c>
    </row>
    <row r="42" spans="1:258" thickBot="1" x14ac:dyDescent="0.3">
      <c r="A42" s="17" t="s">
        <v>78</v>
      </c>
      <c r="B42" s="14" t="s">
        <v>79</v>
      </c>
      <c r="C42" s="14" t="s">
        <v>50</v>
      </c>
      <c r="D42" s="15">
        <v>1</v>
      </c>
      <c r="E42" s="15">
        <v>906</v>
      </c>
      <c r="F42" s="16">
        <f t="shared" si="1"/>
        <v>906</v>
      </c>
    </row>
    <row r="43" spans="1:258" thickBot="1" x14ac:dyDescent="0.3">
      <c r="A43" s="17" t="s">
        <v>80</v>
      </c>
      <c r="B43" s="14" t="s">
        <v>81</v>
      </c>
      <c r="C43" s="14" t="s">
        <v>24</v>
      </c>
      <c r="D43" s="15">
        <v>5</v>
      </c>
      <c r="E43" s="15">
        <v>63</v>
      </c>
      <c r="F43" s="16">
        <f t="shared" si="1"/>
        <v>315</v>
      </c>
    </row>
    <row r="44" spans="1:258" thickBot="1" x14ac:dyDescent="0.3">
      <c r="A44" s="17" t="s">
        <v>82</v>
      </c>
      <c r="B44" s="14" t="s">
        <v>83</v>
      </c>
      <c r="C44" s="14" t="s">
        <v>24</v>
      </c>
      <c r="D44" s="15">
        <v>5</v>
      </c>
      <c r="E44" s="15">
        <v>63</v>
      </c>
      <c r="F44" s="16">
        <f t="shared" si="1"/>
        <v>315</v>
      </c>
    </row>
    <row r="45" spans="1:258" s="18" customFormat="1" thickBot="1" x14ac:dyDescent="0.3">
      <c r="A45" s="22"/>
      <c r="B45" s="23" t="s">
        <v>84</v>
      </c>
      <c r="C45" s="24"/>
      <c r="D45" s="25"/>
      <c r="E45" s="25"/>
      <c r="F45" s="26">
        <f>SUM(F28:F44)</f>
        <v>53167</v>
      </c>
      <c r="G45" s="19"/>
      <c r="H45" s="19"/>
      <c r="I45" s="19"/>
      <c r="J45" s="19"/>
      <c r="K45" s="19"/>
      <c r="L45" s="19"/>
      <c r="M45" s="19"/>
      <c r="N45" s="19"/>
      <c r="O45" s="19"/>
      <c r="P45" s="19"/>
      <c r="Q45" s="19"/>
      <c r="R45" s="19"/>
      <c r="S45" s="19"/>
      <c r="T45" s="19"/>
      <c r="U45" s="19"/>
      <c r="V45" s="19"/>
      <c r="W45" s="19"/>
      <c r="X45" s="19"/>
      <c r="Y45" s="19"/>
      <c r="Z45" s="19"/>
      <c r="AA45" s="19"/>
      <c r="AB45" s="19"/>
      <c r="AC45" s="19"/>
      <c r="IW45" s="20"/>
      <c r="IX45" s="21"/>
    </row>
    <row r="46" spans="1:258" s="18" customFormat="1" thickBot="1" x14ac:dyDescent="0.3">
      <c r="A46" s="22"/>
      <c r="B46" s="23" t="s">
        <v>85</v>
      </c>
      <c r="C46" s="24"/>
      <c r="D46" s="25"/>
      <c r="E46" s="75">
        <v>0</v>
      </c>
      <c r="F46" s="26">
        <f>(F45*E46)</f>
        <v>0</v>
      </c>
      <c r="G46" s="19"/>
      <c r="H46" s="19"/>
      <c r="I46" s="19"/>
      <c r="J46" s="19"/>
      <c r="K46" s="19"/>
      <c r="L46" s="19"/>
      <c r="M46" s="19"/>
      <c r="N46" s="19"/>
      <c r="O46" s="19"/>
      <c r="P46" s="19"/>
      <c r="Q46" s="19"/>
      <c r="R46" s="19"/>
      <c r="S46" s="19"/>
      <c r="T46" s="19"/>
      <c r="U46" s="19"/>
      <c r="V46" s="19"/>
      <c r="W46" s="19"/>
      <c r="X46" s="19"/>
      <c r="Y46" s="19"/>
      <c r="Z46" s="19"/>
      <c r="AA46" s="19"/>
      <c r="AB46" s="19"/>
      <c r="AC46" s="19"/>
      <c r="IW46" s="20"/>
      <c r="IX46" s="21"/>
    </row>
    <row r="47" spans="1:258" s="18" customFormat="1" thickBot="1" x14ac:dyDescent="0.3">
      <c r="A47" s="28"/>
      <c r="B47" s="23" t="s">
        <v>86</v>
      </c>
      <c r="C47" s="24"/>
      <c r="D47" s="25"/>
      <c r="E47" s="25"/>
      <c r="F47" s="26">
        <f>(F45-F46)</f>
        <v>53167</v>
      </c>
      <c r="G47" s="19"/>
      <c r="H47" s="19"/>
      <c r="I47" s="19"/>
      <c r="J47" s="19"/>
      <c r="K47" s="19"/>
      <c r="L47" s="19"/>
      <c r="M47" s="19"/>
      <c r="N47" s="19"/>
      <c r="O47" s="19"/>
      <c r="P47" s="19"/>
      <c r="Q47" s="19"/>
      <c r="R47" s="19"/>
      <c r="S47" s="19"/>
      <c r="T47" s="19"/>
      <c r="U47" s="19"/>
      <c r="V47" s="19"/>
      <c r="W47" s="19"/>
      <c r="X47" s="19"/>
      <c r="Y47" s="19"/>
      <c r="Z47" s="19"/>
      <c r="AA47" s="19"/>
      <c r="AB47" s="19"/>
      <c r="AC47" s="19"/>
      <c r="IW47" s="20"/>
      <c r="IX47" s="21"/>
    </row>
    <row r="48" spans="1:258" thickBot="1" x14ac:dyDescent="0.3">
      <c r="A48" s="13" t="s">
        <v>87</v>
      </c>
      <c r="B48" s="14" t="s">
        <v>88</v>
      </c>
      <c r="C48" s="14"/>
      <c r="D48" s="15"/>
      <c r="E48" s="15"/>
      <c r="F48" s="16"/>
    </row>
    <row r="49" spans="1:258" thickBot="1" x14ac:dyDescent="0.3">
      <c r="A49" s="17" t="s">
        <v>89</v>
      </c>
      <c r="B49" s="14" t="s">
        <v>90</v>
      </c>
      <c r="C49" s="14" t="s">
        <v>69</v>
      </c>
      <c r="D49" s="15">
        <v>400</v>
      </c>
      <c r="E49" s="15">
        <v>23</v>
      </c>
      <c r="F49" s="16">
        <f t="shared" ref="F49:F54" si="2">E49*D49</f>
        <v>9200</v>
      </c>
    </row>
    <row r="50" spans="1:258" thickBot="1" x14ac:dyDescent="0.3">
      <c r="A50" s="17" t="s">
        <v>91</v>
      </c>
      <c r="B50" s="14" t="s">
        <v>92</v>
      </c>
      <c r="C50" s="14" t="s">
        <v>69</v>
      </c>
      <c r="D50" s="15">
        <v>800</v>
      </c>
      <c r="E50" s="15">
        <v>27</v>
      </c>
      <c r="F50" s="16">
        <f t="shared" si="2"/>
        <v>21600</v>
      </c>
    </row>
    <row r="51" spans="1:258" thickBot="1" x14ac:dyDescent="0.3">
      <c r="A51" s="17" t="s">
        <v>93</v>
      </c>
      <c r="B51" s="14" t="s">
        <v>94</v>
      </c>
      <c r="C51" s="14" t="s">
        <v>69</v>
      </c>
      <c r="D51" s="15">
        <v>600</v>
      </c>
      <c r="E51" s="15">
        <v>27</v>
      </c>
      <c r="F51" s="16">
        <f t="shared" si="2"/>
        <v>16200</v>
      </c>
    </row>
    <row r="52" spans="1:258" thickBot="1" x14ac:dyDescent="0.3">
      <c r="A52" s="17" t="s">
        <v>95</v>
      </c>
      <c r="B52" s="14" t="s">
        <v>96</v>
      </c>
      <c r="C52" s="14" t="s">
        <v>17</v>
      </c>
      <c r="D52" s="15">
        <v>1000</v>
      </c>
      <c r="E52" s="15">
        <v>3</v>
      </c>
      <c r="F52" s="16">
        <f t="shared" si="2"/>
        <v>3000</v>
      </c>
    </row>
    <row r="53" spans="1:258" thickBot="1" x14ac:dyDescent="0.3">
      <c r="A53" s="17" t="s">
        <v>97</v>
      </c>
      <c r="B53" s="14" t="s">
        <v>98</v>
      </c>
      <c r="C53" s="14" t="s">
        <v>17</v>
      </c>
      <c r="D53" s="15">
        <v>1080</v>
      </c>
      <c r="E53" s="15">
        <v>3</v>
      </c>
      <c r="F53" s="16">
        <f t="shared" si="2"/>
        <v>3240</v>
      </c>
    </row>
    <row r="54" spans="1:258" ht="24" thickBot="1" x14ac:dyDescent="0.3">
      <c r="A54" s="17" t="s">
        <v>99</v>
      </c>
      <c r="B54" s="14" t="s">
        <v>100</v>
      </c>
      <c r="C54" s="14" t="s">
        <v>17</v>
      </c>
      <c r="D54" s="15">
        <v>900</v>
      </c>
      <c r="E54" s="15">
        <v>7</v>
      </c>
      <c r="F54" s="16">
        <f t="shared" si="2"/>
        <v>6300</v>
      </c>
    </row>
    <row r="55" spans="1:258" s="18" customFormat="1" thickBot="1" x14ac:dyDescent="0.3">
      <c r="A55" s="22"/>
      <c r="B55" s="23" t="s">
        <v>101</v>
      </c>
      <c r="C55" s="24"/>
      <c r="D55" s="25"/>
      <c r="E55" s="25"/>
      <c r="F55" s="26">
        <f>SUM(F49:F54)</f>
        <v>59540</v>
      </c>
      <c r="G55" s="19"/>
      <c r="H55" s="19"/>
      <c r="I55" s="19"/>
      <c r="J55" s="19"/>
      <c r="K55" s="19"/>
      <c r="L55" s="19"/>
      <c r="M55" s="19"/>
      <c r="N55" s="19"/>
      <c r="O55" s="19"/>
      <c r="P55" s="19"/>
      <c r="Q55" s="19"/>
      <c r="R55" s="19"/>
      <c r="S55" s="19"/>
      <c r="T55" s="19"/>
      <c r="U55" s="19"/>
      <c r="V55" s="19"/>
      <c r="W55" s="19"/>
      <c r="X55" s="19"/>
      <c r="Y55" s="19"/>
      <c r="Z55" s="19"/>
      <c r="AA55" s="19"/>
      <c r="AB55" s="19"/>
      <c r="AC55" s="19"/>
      <c r="IW55" s="20"/>
      <c r="IX55" s="21"/>
    </row>
    <row r="56" spans="1:258" s="18" customFormat="1" thickBot="1" x14ac:dyDescent="0.3">
      <c r="A56" s="22"/>
      <c r="B56" s="23" t="s">
        <v>102</v>
      </c>
      <c r="C56" s="24"/>
      <c r="D56" s="25"/>
      <c r="E56" s="75">
        <v>0</v>
      </c>
      <c r="F56" s="26">
        <f>(F55*E56)</f>
        <v>0</v>
      </c>
      <c r="G56" s="19"/>
      <c r="H56" s="19"/>
      <c r="I56" s="19"/>
      <c r="J56" s="19"/>
      <c r="K56" s="19"/>
      <c r="L56" s="19"/>
      <c r="M56" s="19"/>
      <c r="N56" s="19"/>
      <c r="O56" s="19"/>
      <c r="P56" s="19"/>
      <c r="Q56" s="19"/>
      <c r="R56" s="19"/>
      <c r="S56" s="19"/>
      <c r="T56" s="19"/>
      <c r="U56" s="19"/>
      <c r="V56" s="19"/>
      <c r="W56" s="19"/>
      <c r="X56" s="19"/>
      <c r="Y56" s="19"/>
      <c r="Z56" s="19"/>
      <c r="AA56" s="19"/>
      <c r="AB56" s="19"/>
      <c r="AC56" s="19"/>
      <c r="IW56" s="20"/>
      <c r="IX56" s="21"/>
    </row>
    <row r="57" spans="1:258" s="18" customFormat="1" thickBot="1" x14ac:dyDescent="0.3">
      <c r="A57" s="28"/>
      <c r="B57" s="23" t="s">
        <v>103</v>
      </c>
      <c r="C57" s="24"/>
      <c r="D57" s="25"/>
      <c r="E57" s="25"/>
      <c r="F57" s="26">
        <f>(F55-F56)</f>
        <v>59540</v>
      </c>
      <c r="G57" s="19"/>
      <c r="H57" s="19"/>
      <c r="I57" s="19"/>
      <c r="J57" s="19"/>
      <c r="K57" s="19"/>
      <c r="L57" s="19"/>
      <c r="M57" s="19"/>
      <c r="N57" s="19"/>
      <c r="O57" s="19"/>
      <c r="P57" s="19"/>
      <c r="Q57" s="19"/>
      <c r="R57" s="19"/>
      <c r="S57" s="19"/>
      <c r="T57" s="19"/>
      <c r="U57" s="19"/>
      <c r="V57" s="19"/>
      <c r="W57" s="19"/>
      <c r="X57" s="19"/>
      <c r="Y57" s="19"/>
      <c r="Z57" s="19"/>
      <c r="AA57" s="19"/>
      <c r="AB57" s="19"/>
      <c r="AC57" s="19"/>
      <c r="IW57" s="20"/>
      <c r="IX57" s="21"/>
    </row>
    <row r="58" spans="1:258" thickBot="1" x14ac:dyDescent="0.3">
      <c r="A58" s="13" t="s">
        <v>104</v>
      </c>
      <c r="B58" s="14" t="s">
        <v>105</v>
      </c>
      <c r="C58" s="14"/>
      <c r="D58" s="15"/>
      <c r="E58" s="15"/>
      <c r="F58" s="16"/>
    </row>
    <row r="59" spans="1:258" ht="24" thickBot="1" x14ac:dyDescent="0.3">
      <c r="A59" s="17" t="s">
        <v>106</v>
      </c>
      <c r="B59" s="14" t="s">
        <v>107</v>
      </c>
      <c r="C59" s="14" t="s">
        <v>69</v>
      </c>
      <c r="D59" s="15">
        <v>800</v>
      </c>
      <c r="E59" s="15">
        <v>75</v>
      </c>
      <c r="F59" s="16">
        <f>E59*D59</f>
        <v>60000</v>
      </c>
    </row>
    <row r="60" spans="1:258" ht="24" thickBot="1" x14ac:dyDescent="0.3">
      <c r="A60" s="17" t="s">
        <v>108</v>
      </c>
      <c r="B60" s="14" t="s">
        <v>109</v>
      </c>
      <c r="C60" s="14" t="s">
        <v>69</v>
      </c>
      <c r="D60" s="15">
        <v>900</v>
      </c>
      <c r="E60" s="15">
        <v>127</v>
      </c>
      <c r="F60" s="16">
        <f>E60*D60</f>
        <v>114300</v>
      </c>
    </row>
    <row r="61" spans="1:258" thickBot="1" x14ac:dyDescent="0.3">
      <c r="A61" s="17" t="s">
        <v>110</v>
      </c>
      <c r="B61" s="14" t="s">
        <v>111</v>
      </c>
      <c r="C61" s="14" t="s">
        <v>69</v>
      </c>
      <c r="D61" s="15">
        <v>50</v>
      </c>
      <c r="E61" s="15">
        <v>141</v>
      </c>
      <c r="F61" s="16">
        <f>E61*D61</f>
        <v>7050</v>
      </c>
    </row>
    <row r="62" spans="1:258" s="18" customFormat="1" thickBot="1" x14ac:dyDescent="0.3">
      <c r="A62" s="22"/>
      <c r="B62" s="23" t="s">
        <v>112</v>
      </c>
      <c r="C62" s="24"/>
      <c r="D62" s="25"/>
      <c r="E62" s="25"/>
      <c r="F62" s="26">
        <f>SUM(F59:F61)</f>
        <v>181350</v>
      </c>
      <c r="G62" s="19"/>
      <c r="H62" s="19"/>
      <c r="I62" s="19"/>
      <c r="J62" s="19"/>
      <c r="K62" s="19"/>
      <c r="L62" s="19"/>
      <c r="M62" s="19"/>
      <c r="N62" s="19"/>
      <c r="O62" s="19"/>
      <c r="P62" s="19"/>
      <c r="Q62" s="19"/>
      <c r="R62" s="19"/>
      <c r="S62" s="19"/>
      <c r="T62" s="19"/>
      <c r="U62" s="19"/>
      <c r="V62" s="19"/>
      <c r="W62" s="19"/>
      <c r="X62" s="19"/>
      <c r="Y62" s="19"/>
      <c r="Z62" s="19"/>
      <c r="AA62" s="19"/>
      <c r="AB62" s="19"/>
      <c r="AC62" s="19"/>
      <c r="IW62" s="20"/>
      <c r="IX62" s="21"/>
    </row>
    <row r="63" spans="1:258" s="18" customFormat="1" thickBot="1" x14ac:dyDescent="0.3">
      <c r="A63" s="22"/>
      <c r="B63" s="23" t="s">
        <v>113</v>
      </c>
      <c r="C63" s="24"/>
      <c r="D63" s="25"/>
      <c r="E63" s="75">
        <v>0</v>
      </c>
      <c r="F63" s="26">
        <f>(F62*E63)</f>
        <v>0</v>
      </c>
      <c r="G63" s="19"/>
      <c r="H63" s="19"/>
      <c r="I63" s="19"/>
      <c r="J63" s="19"/>
      <c r="K63" s="19"/>
      <c r="L63" s="19"/>
      <c r="M63" s="19"/>
      <c r="N63" s="19"/>
      <c r="O63" s="19"/>
      <c r="P63" s="19"/>
      <c r="Q63" s="19"/>
      <c r="R63" s="19"/>
      <c r="S63" s="19"/>
      <c r="T63" s="19"/>
      <c r="U63" s="19"/>
      <c r="V63" s="19"/>
      <c r="W63" s="19"/>
      <c r="X63" s="19"/>
      <c r="Y63" s="19"/>
      <c r="Z63" s="19"/>
      <c r="AA63" s="19"/>
      <c r="AB63" s="19"/>
      <c r="AC63" s="19"/>
      <c r="IW63" s="20"/>
      <c r="IX63" s="21"/>
    </row>
    <row r="64" spans="1:258" s="18" customFormat="1" thickBot="1" x14ac:dyDescent="0.3">
      <c r="A64" s="28"/>
      <c r="B64" s="23" t="s">
        <v>114</v>
      </c>
      <c r="C64" s="24"/>
      <c r="D64" s="25"/>
      <c r="E64" s="25"/>
      <c r="F64" s="26">
        <f>(F62-F63)</f>
        <v>181350</v>
      </c>
      <c r="G64" s="19"/>
      <c r="H64" s="19"/>
      <c r="I64" s="19"/>
      <c r="J64" s="19"/>
      <c r="K64" s="19"/>
      <c r="L64" s="19"/>
      <c r="M64" s="19"/>
      <c r="N64" s="19"/>
      <c r="O64" s="19"/>
      <c r="P64" s="19"/>
      <c r="Q64" s="19"/>
      <c r="R64" s="19"/>
      <c r="S64" s="19"/>
      <c r="T64" s="19"/>
      <c r="U64" s="19"/>
      <c r="V64" s="19"/>
      <c r="W64" s="19"/>
      <c r="X64" s="19"/>
      <c r="Y64" s="19"/>
      <c r="Z64" s="19"/>
      <c r="AA64" s="19"/>
      <c r="AB64" s="19"/>
      <c r="AC64" s="19"/>
      <c r="IW64" s="20"/>
      <c r="IX64" s="21"/>
    </row>
    <row r="65" spans="1:258" thickBot="1" x14ac:dyDescent="0.3">
      <c r="A65" s="13" t="s">
        <v>115</v>
      </c>
      <c r="B65" s="14" t="s">
        <v>116</v>
      </c>
      <c r="C65" s="14"/>
      <c r="D65" s="15"/>
      <c r="E65" s="15"/>
      <c r="F65" s="16"/>
    </row>
    <row r="66" spans="1:258" thickBot="1" x14ac:dyDescent="0.3">
      <c r="A66" s="17" t="s">
        <v>117</v>
      </c>
      <c r="B66" s="14" t="s">
        <v>118</v>
      </c>
      <c r="C66" s="14" t="s">
        <v>17</v>
      </c>
      <c r="D66" s="15">
        <v>1700</v>
      </c>
      <c r="E66" s="15">
        <v>19</v>
      </c>
      <c r="F66" s="16">
        <f>E66*D66</f>
        <v>32300</v>
      </c>
    </row>
    <row r="67" spans="1:258" s="18" customFormat="1" thickBot="1" x14ac:dyDescent="0.3">
      <c r="A67" s="22"/>
      <c r="B67" s="23" t="s">
        <v>119</v>
      </c>
      <c r="C67" s="24"/>
      <c r="D67" s="25"/>
      <c r="E67" s="25"/>
      <c r="F67" s="26">
        <f>SUM(F66:F66)</f>
        <v>32300</v>
      </c>
      <c r="G67" s="19"/>
      <c r="H67" s="19"/>
      <c r="I67" s="19"/>
      <c r="J67" s="19"/>
      <c r="K67" s="19"/>
      <c r="L67" s="19"/>
      <c r="M67" s="19"/>
      <c r="N67" s="19"/>
      <c r="O67" s="19"/>
      <c r="P67" s="19"/>
      <c r="Q67" s="19"/>
      <c r="R67" s="19"/>
      <c r="S67" s="19"/>
      <c r="T67" s="19"/>
      <c r="U67" s="19"/>
      <c r="V67" s="19"/>
      <c r="W67" s="19"/>
      <c r="X67" s="19"/>
      <c r="Y67" s="19"/>
      <c r="Z67" s="19"/>
      <c r="AA67" s="19"/>
      <c r="AB67" s="19"/>
      <c r="AC67" s="19"/>
      <c r="IW67" s="20"/>
      <c r="IX67" s="21"/>
    </row>
    <row r="68" spans="1:258" s="18" customFormat="1" thickBot="1" x14ac:dyDescent="0.3">
      <c r="A68" s="22"/>
      <c r="B68" s="23" t="s">
        <v>120</v>
      </c>
      <c r="C68" s="24"/>
      <c r="D68" s="25"/>
      <c r="E68" s="75">
        <v>0</v>
      </c>
      <c r="F68" s="26">
        <f>(F67*E68)</f>
        <v>0</v>
      </c>
      <c r="G68" s="19"/>
      <c r="H68" s="19"/>
      <c r="I68" s="19"/>
      <c r="J68" s="19"/>
      <c r="K68" s="19"/>
      <c r="L68" s="19"/>
      <c r="M68" s="19"/>
      <c r="N68" s="19"/>
      <c r="O68" s="19"/>
      <c r="P68" s="19"/>
      <c r="Q68" s="19"/>
      <c r="R68" s="19"/>
      <c r="S68" s="19"/>
      <c r="T68" s="19"/>
      <c r="U68" s="19"/>
      <c r="V68" s="19"/>
      <c r="W68" s="19"/>
      <c r="X68" s="19"/>
      <c r="Y68" s="19"/>
      <c r="Z68" s="19"/>
      <c r="AA68" s="19"/>
      <c r="AB68" s="19"/>
      <c r="AC68" s="19"/>
      <c r="IW68" s="20"/>
      <c r="IX68" s="21"/>
    </row>
    <row r="69" spans="1:258" s="18" customFormat="1" thickBot="1" x14ac:dyDescent="0.3">
      <c r="A69" s="28"/>
      <c r="B69" s="23" t="s">
        <v>121</v>
      </c>
      <c r="C69" s="24"/>
      <c r="D69" s="25"/>
      <c r="E69" s="25"/>
      <c r="F69" s="26">
        <f>(F67-F68)</f>
        <v>32300</v>
      </c>
      <c r="G69" s="19"/>
      <c r="H69" s="19"/>
      <c r="I69" s="19"/>
      <c r="J69" s="19"/>
      <c r="K69" s="19"/>
      <c r="L69" s="19"/>
      <c r="M69" s="19"/>
      <c r="N69" s="19"/>
      <c r="O69" s="19"/>
      <c r="P69" s="19"/>
      <c r="Q69" s="19"/>
      <c r="R69" s="19"/>
      <c r="S69" s="19"/>
      <c r="T69" s="19"/>
      <c r="U69" s="19"/>
      <c r="V69" s="19"/>
      <c r="W69" s="19"/>
      <c r="X69" s="19"/>
      <c r="Y69" s="19"/>
      <c r="Z69" s="19"/>
      <c r="AA69" s="19"/>
      <c r="AB69" s="19"/>
      <c r="AC69" s="19"/>
      <c r="IW69" s="20"/>
      <c r="IX69" s="21"/>
    </row>
    <row r="70" spans="1:258" thickBot="1" x14ac:dyDescent="0.3">
      <c r="A70" s="13" t="s">
        <v>122</v>
      </c>
      <c r="B70" s="14" t="s">
        <v>123</v>
      </c>
      <c r="C70" s="14"/>
      <c r="D70" s="15"/>
      <c r="E70" s="15"/>
      <c r="F70" s="16"/>
    </row>
    <row r="71" spans="1:258" thickBot="1" x14ac:dyDescent="0.3">
      <c r="A71" s="17" t="s">
        <v>124</v>
      </c>
      <c r="B71" s="14" t="s">
        <v>125</v>
      </c>
      <c r="C71" s="14"/>
      <c r="D71" s="15"/>
      <c r="E71" s="15"/>
      <c r="F71" s="16"/>
    </row>
    <row r="72" spans="1:258" thickBot="1" x14ac:dyDescent="0.3">
      <c r="A72" s="17" t="s">
        <v>126</v>
      </c>
      <c r="B72" s="14" t="s">
        <v>127</v>
      </c>
      <c r="C72" s="14" t="s">
        <v>50</v>
      </c>
      <c r="D72" s="15">
        <v>6</v>
      </c>
      <c r="E72" s="15">
        <v>198</v>
      </c>
      <c r="F72" s="16">
        <f t="shared" ref="F72:F79" si="3">E72*D72</f>
        <v>1188</v>
      </c>
    </row>
    <row r="73" spans="1:258" thickBot="1" x14ac:dyDescent="0.3">
      <c r="A73" s="17" t="s">
        <v>128</v>
      </c>
      <c r="B73" s="14" t="s">
        <v>129</v>
      </c>
      <c r="C73" s="14" t="s">
        <v>50</v>
      </c>
      <c r="D73" s="15">
        <v>3</v>
      </c>
      <c r="E73" s="15">
        <v>154</v>
      </c>
      <c r="F73" s="16">
        <f t="shared" si="3"/>
        <v>462</v>
      </c>
    </row>
    <row r="74" spans="1:258" thickBot="1" x14ac:dyDescent="0.3">
      <c r="A74" s="17" t="s">
        <v>130</v>
      </c>
      <c r="B74" s="14" t="s">
        <v>131</v>
      </c>
      <c r="C74" s="14" t="s">
        <v>24</v>
      </c>
      <c r="D74" s="15">
        <v>300</v>
      </c>
      <c r="E74" s="15">
        <v>3</v>
      </c>
      <c r="F74" s="16">
        <f t="shared" si="3"/>
        <v>900</v>
      </c>
    </row>
    <row r="75" spans="1:258" thickBot="1" x14ac:dyDescent="0.3">
      <c r="A75" s="17" t="s">
        <v>132</v>
      </c>
      <c r="B75" s="14" t="s">
        <v>133</v>
      </c>
      <c r="C75" s="14" t="s">
        <v>17</v>
      </c>
      <c r="D75" s="15">
        <v>10</v>
      </c>
      <c r="E75" s="15">
        <v>22</v>
      </c>
      <c r="F75" s="16">
        <f t="shared" si="3"/>
        <v>220</v>
      </c>
    </row>
    <row r="76" spans="1:258" thickBot="1" x14ac:dyDescent="0.3">
      <c r="A76" s="17" t="s">
        <v>134</v>
      </c>
      <c r="B76" s="14" t="s">
        <v>135</v>
      </c>
      <c r="C76" s="14" t="s">
        <v>17</v>
      </c>
      <c r="D76" s="15">
        <v>50</v>
      </c>
      <c r="E76" s="15">
        <v>25</v>
      </c>
      <c r="F76" s="16">
        <f t="shared" si="3"/>
        <v>1250</v>
      </c>
    </row>
    <row r="77" spans="1:258" thickBot="1" x14ac:dyDescent="0.3">
      <c r="A77" s="17" t="s">
        <v>136</v>
      </c>
      <c r="B77" s="14" t="s">
        <v>137</v>
      </c>
      <c r="C77" s="14" t="s">
        <v>50</v>
      </c>
      <c r="D77" s="15">
        <v>2</v>
      </c>
      <c r="E77" s="15">
        <v>33</v>
      </c>
      <c r="F77" s="16">
        <f t="shared" si="3"/>
        <v>66</v>
      </c>
    </row>
    <row r="78" spans="1:258" thickBot="1" x14ac:dyDescent="0.3">
      <c r="A78" s="17" t="s">
        <v>138</v>
      </c>
      <c r="B78" s="14" t="s">
        <v>139</v>
      </c>
      <c r="C78" s="14" t="s">
        <v>50</v>
      </c>
      <c r="D78" s="15">
        <v>2</v>
      </c>
      <c r="E78" s="15">
        <v>41</v>
      </c>
      <c r="F78" s="16">
        <f t="shared" si="3"/>
        <v>82</v>
      </c>
    </row>
    <row r="79" spans="1:258" thickBot="1" x14ac:dyDescent="0.3">
      <c r="A79" s="17" t="s">
        <v>140</v>
      </c>
      <c r="B79" s="14" t="s">
        <v>141</v>
      </c>
      <c r="C79" s="14" t="s">
        <v>24</v>
      </c>
      <c r="D79" s="15">
        <v>280</v>
      </c>
      <c r="E79" s="15">
        <v>5</v>
      </c>
      <c r="F79" s="16">
        <f t="shared" si="3"/>
        <v>1400</v>
      </c>
    </row>
    <row r="80" spans="1:258" s="18" customFormat="1" thickBot="1" x14ac:dyDescent="0.3">
      <c r="A80" s="22"/>
      <c r="B80" s="23" t="s">
        <v>142</v>
      </c>
      <c r="C80" s="24"/>
      <c r="D80" s="25"/>
      <c r="E80" s="25"/>
      <c r="F80" s="26">
        <f>SUM(F72:F79)</f>
        <v>5568</v>
      </c>
      <c r="G80" s="19"/>
      <c r="H80" s="19"/>
      <c r="I80" s="19"/>
      <c r="J80" s="19"/>
      <c r="K80" s="19"/>
      <c r="L80" s="19"/>
      <c r="M80" s="19"/>
      <c r="N80" s="19"/>
      <c r="O80" s="19"/>
      <c r="P80" s="19"/>
      <c r="Q80" s="19"/>
      <c r="R80" s="19"/>
      <c r="S80" s="19"/>
      <c r="T80" s="19"/>
      <c r="U80" s="19"/>
      <c r="V80" s="19"/>
      <c r="W80" s="19"/>
      <c r="X80" s="19"/>
      <c r="Y80" s="19"/>
      <c r="Z80" s="19"/>
      <c r="AA80" s="19"/>
      <c r="AB80" s="19"/>
      <c r="AC80" s="19"/>
      <c r="IW80" s="20"/>
      <c r="IX80" s="21"/>
    </row>
    <row r="81" spans="1:258" s="18" customFormat="1" thickBot="1" x14ac:dyDescent="0.3">
      <c r="A81" s="22"/>
      <c r="B81" s="23" t="s">
        <v>143</v>
      </c>
      <c r="C81" s="24"/>
      <c r="D81" s="25"/>
      <c r="E81" s="75">
        <v>0</v>
      </c>
      <c r="F81" s="26">
        <f>(F80*E81)</f>
        <v>0</v>
      </c>
      <c r="G81" s="19"/>
      <c r="H81" s="19"/>
      <c r="I81" s="19"/>
      <c r="J81" s="19"/>
      <c r="K81" s="19"/>
      <c r="L81" s="19"/>
      <c r="M81" s="19"/>
      <c r="N81" s="19"/>
      <c r="O81" s="19"/>
      <c r="P81" s="19"/>
      <c r="Q81" s="19"/>
      <c r="R81" s="19"/>
      <c r="S81" s="19"/>
      <c r="T81" s="19"/>
      <c r="U81" s="19"/>
      <c r="V81" s="19"/>
      <c r="W81" s="19"/>
      <c r="X81" s="19"/>
      <c r="Y81" s="19"/>
      <c r="Z81" s="19"/>
      <c r="AA81" s="19"/>
      <c r="AB81" s="19"/>
      <c r="AC81" s="19"/>
      <c r="IW81" s="20"/>
      <c r="IX81" s="21"/>
    </row>
    <row r="82" spans="1:258" s="18" customFormat="1" thickBot="1" x14ac:dyDescent="0.3">
      <c r="A82" s="28"/>
      <c r="B82" s="23" t="s">
        <v>144</v>
      </c>
      <c r="C82" s="24"/>
      <c r="D82" s="25"/>
      <c r="E82" s="25"/>
      <c r="F82" s="26">
        <f>(F80-F81)</f>
        <v>5568</v>
      </c>
      <c r="G82" s="19"/>
      <c r="H82" s="19"/>
      <c r="I82" s="19"/>
      <c r="J82" s="19"/>
      <c r="K82" s="19"/>
      <c r="L82" s="19"/>
      <c r="M82" s="19"/>
      <c r="N82" s="19"/>
      <c r="O82" s="19"/>
      <c r="P82" s="19"/>
      <c r="Q82" s="19"/>
      <c r="R82" s="19"/>
      <c r="S82" s="19"/>
      <c r="T82" s="19"/>
      <c r="U82" s="19"/>
      <c r="V82" s="19"/>
      <c r="W82" s="19"/>
      <c r="X82" s="19"/>
      <c r="Y82" s="19"/>
      <c r="Z82" s="19"/>
      <c r="AA82" s="19"/>
      <c r="AB82" s="19"/>
      <c r="AC82" s="19"/>
      <c r="IW82" s="20"/>
      <c r="IX82" s="21"/>
    </row>
    <row r="83" spans="1:258" s="18" customFormat="1" thickBot="1" x14ac:dyDescent="0.3">
      <c r="A83" s="22"/>
      <c r="B83" s="29" t="s">
        <v>145</v>
      </c>
      <c r="C83" s="24"/>
      <c r="D83" s="25"/>
      <c r="E83" s="25"/>
      <c r="F83" s="26">
        <f>SUM(F47,F57,F64,F69,F82)</f>
        <v>331925</v>
      </c>
      <c r="G83" s="19"/>
      <c r="H83" s="19"/>
      <c r="I83" s="19"/>
      <c r="J83" s="19"/>
      <c r="K83" s="19"/>
      <c r="L83" s="19"/>
      <c r="M83" s="19"/>
      <c r="N83" s="19"/>
      <c r="O83" s="19"/>
      <c r="P83" s="19"/>
      <c r="Q83" s="19"/>
      <c r="R83" s="19"/>
      <c r="S83" s="19"/>
      <c r="T83" s="19"/>
      <c r="U83" s="19"/>
      <c r="V83" s="19"/>
      <c r="W83" s="19"/>
      <c r="X83" s="19"/>
      <c r="Y83" s="19"/>
      <c r="Z83" s="19"/>
      <c r="AA83" s="19"/>
      <c r="AB83" s="19"/>
      <c r="AC83" s="19"/>
      <c r="IW83" s="20"/>
      <c r="IX83" s="21"/>
    </row>
    <row r="84" spans="1:258" s="18" customFormat="1" thickBot="1" x14ac:dyDescent="0.3">
      <c r="A84" s="22"/>
      <c r="B84" s="29" t="s">
        <v>146</v>
      </c>
      <c r="C84" s="24"/>
      <c r="D84" s="25"/>
      <c r="E84" s="75">
        <v>0</v>
      </c>
      <c r="F84" s="26">
        <f>(F83*E84)</f>
        <v>0</v>
      </c>
      <c r="G84" s="19"/>
      <c r="H84" s="19"/>
      <c r="I84" s="19"/>
      <c r="J84" s="19"/>
      <c r="K84" s="19"/>
      <c r="L84" s="19"/>
      <c r="M84" s="19"/>
      <c r="N84" s="19"/>
      <c r="O84" s="19"/>
      <c r="P84" s="19"/>
      <c r="Q84" s="19"/>
      <c r="R84" s="19"/>
      <c r="S84" s="19"/>
      <c r="T84" s="19"/>
      <c r="U84" s="19"/>
      <c r="V84" s="19"/>
      <c r="W84" s="19"/>
      <c r="X84" s="19"/>
      <c r="Y84" s="19"/>
      <c r="Z84" s="19"/>
      <c r="AA84" s="19"/>
      <c r="AB84" s="19"/>
      <c r="AC84" s="19"/>
      <c r="IW84" s="20"/>
      <c r="IX84" s="21"/>
    </row>
    <row r="85" spans="1:258" s="18" customFormat="1" thickBot="1" x14ac:dyDescent="0.3">
      <c r="A85" s="28"/>
      <c r="B85" s="29" t="s">
        <v>147</v>
      </c>
      <c r="C85" s="24"/>
      <c r="D85" s="25"/>
      <c r="E85" s="25"/>
      <c r="F85" s="26">
        <f>(F83-F84)</f>
        <v>331925</v>
      </c>
      <c r="G85" s="19"/>
      <c r="H85" s="19"/>
      <c r="I85" s="19"/>
      <c r="J85" s="19"/>
      <c r="K85" s="19"/>
      <c r="L85" s="19"/>
      <c r="M85" s="19"/>
      <c r="N85" s="19"/>
      <c r="O85" s="19"/>
      <c r="P85" s="19"/>
      <c r="Q85" s="19"/>
      <c r="R85" s="19"/>
      <c r="S85" s="19"/>
      <c r="T85" s="19"/>
      <c r="U85" s="19"/>
      <c r="V85" s="19"/>
      <c r="W85" s="19"/>
      <c r="X85" s="19"/>
      <c r="Y85" s="19"/>
      <c r="Z85" s="19"/>
      <c r="AA85" s="19"/>
      <c r="AB85" s="19"/>
      <c r="AC85" s="19"/>
      <c r="IW85" s="20"/>
      <c r="IX85" s="21"/>
    </row>
    <row r="86" spans="1:258" thickBot="1" x14ac:dyDescent="0.3">
      <c r="A86" s="13" t="s">
        <v>148</v>
      </c>
      <c r="B86" s="14" t="s">
        <v>149</v>
      </c>
      <c r="C86" s="14"/>
      <c r="D86" s="15"/>
      <c r="E86" s="15"/>
      <c r="F86" s="16"/>
    </row>
    <row r="87" spans="1:258" thickBot="1" x14ac:dyDescent="0.3">
      <c r="A87" s="13" t="s">
        <v>150</v>
      </c>
      <c r="B87" s="14" t="s">
        <v>151</v>
      </c>
      <c r="C87" s="14"/>
      <c r="D87" s="15"/>
      <c r="E87" s="15"/>
      <c r="F87" s="16"/>
    </row>
    <row r="88" spans="1:258" thickBot="1" x14ac:dyDescent="0.3">
      <c r="A88" s="17" t="s">
        <v>152</v>
      </c>
      <c r="B88" s="14" t="s">
        <v>153</v>
      </c>
      <c r="C88" s="14"/>
      <c r="D88" s="15"/>
      <c r="E88" s="15"/>
      <c r="F88" s="16"/>
    </row>
    <row r="89" spans="1:258" thickBot="1" x14ac:dyDescent="0.3">
      <c r="A89" s="17" t="s">
        <v>154</v>
      </c>
      <c r="B89" s="14" t="s">
        <v>155</v>
      </c>
      <c r="C89" s="14" t="s">
        <v>17</v>
      </c>
      <c r="D89" s="15">
        <v>300</v>
      </c>
      <c r="E89" s="15">
        <v>58</v>
      </c>
      <c r="F89" s="16">
        <f>E89*D89</f>
        <v>17400</v>
      </c>
    </row>
    <row r="90" spans="1:258" thickBot="1" x14ac:dyDescent="0.3">
      <c r="A90" s="17" t="s">
        <v>156</v>
      </c>
      <c r="B90" s="14" t="s">
        <v>157</v>
      </c>
      <c r="C90" s="14" t="s">
        <v>17</v>
      </c>
      <c r="D90" s="15">
        <v>300</v>
      </c>
      <c r="E90" s="15">
        <v>62.5</v>
      </c>
      <c r="F90" s="16">
        <f>E90*D90</f>
        <v>18750</v>
      </c>
    </row>
    <row r="91" spans="1:258" thickBot="1" x14ac:dyDescent="0.3">
      <c r="A91" s="17" t="s">
        <v>158</v>
      </c>
      <c r="B91" s="14" t="s">
        <v>159</v>
      </c>
      <c r="C91" s="14" t="s">
        <v>160</v>
      </c>
      <c r="D91" s="15">
        <v>500</v>
      </c>
      <c r="E91" s="15">
        <v>360</v>
      </c>
      <c r="F91" s="16">
        <f>E91*D91</f>
        <v>180000</v>
      </c>
    </row>
    <row r="92" spans="1:258" s="18" customFormat="1" thickBot="1" x14ac:dyDescent="0.3">
      <c r="A92" s="22"/>
      <c r="B92" s="23" t="s">
        <v>161</v>
      </c>
      <c r="C92" s="24"/>
      <c r="D92" s="25"/>
      <c r="E92" s="25"/>
      <c r="F92" s="26">
        <f>SUM(F89:F91)</f>
        <v>216150</v>
      </c>
      <c r="G92" s="19"/>
      <c r="H92" s="19"/>
      <c r="I92" s="19"/>
      <c r="J92" s="19"/>
      <c r="K92" s="19"/>
      <c r="L92" s="19"/>
      <c r="M92" s="19"/>
      <c r="N92" s="19"/>
      <c r="O92" s="19"/>
      <c r="P92" s="19"/>
      <c r="Q92" s="19"/>
      <c r="R92" s="19"/>
      <c r="S92" s="19"/>
      <c r="T92" s="19"/>
      <c r="U92" s="19"/>
      <c r="V92" s="19"/>
      <c r="W92" s="19"/>
      <c r="X92" s="19"/>
      <c r="Y92" s="19"/>
      <c r="Z92" s="19"/>
      <c r="AA92" s="19"/>
      <c r="AB92" s="19"/>
      <c r="AC92" s="19"/>
      <c r="IW92" s="20"/>
      <c r="IX92" s="21"/>
    </row>
    <row r="93" spans="1:258" s="18" customFormat="1" thickBot="1" x14ac:dyDescent="0.3">
      <c r="A93" s="22"/>
      <c r="B93" s="23" t="s">
        <v>162</v>
      </c>
      <c r="C93" s="24"/>
      <c r="D93" s="25"/>
      <c r="E93" s="75">
        <v>0</v>
      </c>
      <c r="F93" s="26">
        <f>(F92*E93)</f>
        <v>0</v>
      </c>
      <c r="G93" s="19"/>
      <c r="H93" s="19"/>
      <c r="I93" s="19"/>
      <c r="J93" s="19"/>
      <c r="K93" s="19"/>
      <c r="L93" s="19"/>
      <c r="M93" s="19"/>
      <c r="N93" s="19"/>
      <c r="O93" s="19"/>
      <c r="P93" s="19"/>
      <c r="Q93" s="19"/>
      <c r="R93" s="19"/>
      <c r="S93" s="19"/>
      <c r="T93" s="19"/>
      <c r="U93" s="19"/>
      <c r="V93" s="19"/>
      <c r="W93" s="19"/>
      <c r="X93" s="19"/>
      <c r="Y93" s="19"/>
      <c r="Z93" s="19"/>
      <c r="AA93" s="19"/>
      <c r="AB93" s="19"/>
      <c r="AC93" s="19"/>
      <c r="IW93" s="20"/>
      <c r="IX93" s="21"/>
    </row>
    <row r="94" spans="1:258" s="18" customFormat="1" thickBot="1" x14ac:dyDescent="0.3">
      <c r="A94" s="28"/>
      <c r="B94" s="23" t="s">
        <v>163</v>
      </c>
      <c r="C94" s="24"/>
      <c r="D94" s="25"/>
      <c r="E94" s="25"/>
      <c r="F94" s="26">
        <f>(F92-F93)</f>
        <v>216150</v>
      </c>
      <c r="G94" s="19"/>
      <c r="H94" s="19"/>
      <c r="I94" s="19"/>
      <c r="J94" s="19"/>
      <c r="K94" s="19"/>
      <c r="L94" s="19"/>
      <c r="M94" s="19"/>
      <c r="N94" s="19"/>
      <c r="O94" s="19"/>
      <c r="P94" s="19"/>
      <c r="Q94" s="19"/>
      <c r="R94" s="19"/>
      <c r="S94" s="19"/>
      <c r="T94" s="19"/>
      <c r="U94" s="19"/>
      <c r="V94" s="19"/>
      <c r="W94" s="19"/>
      <c r="X94" s="19"/>
      <c r="Y94" s="19"/>
      <c r="Z94" s="19"/>
      <c r="AA94" s="19"/>
      <c r="AB94" s="19"/>
      <c r="AC94" s="19"/>
      <c r="IW94" s="20"/>
      <c r="IX94" s="21"/>
    </row>
    <row r="95" spans="1:258" thickBot="1" x14ac:dyDescent="0.3">
      <c r="A95" s="13" t="s">
        <v>164</v>
      </c>
      <c r="B95" s="14" t="s">
        <v>123</v>
      </c>
      <c r="C95" s="14"/>
      <c r="D95" s="15"/>
      <c r="E95" s="15"/>
      <c r="F95" s="16"/>
    </row>
    <row r="96" spans="1:258" thickBot="1" x14ac:dyDescent="0.3">
      <c r="A96" s="17" t="s">
        <v>165</v>
      </c>
      <c r="B96" s="14" t="s">
        <v>166</v>
      </c>
      <c r="C96" s="14" t="s">
        <v>17</v>
      </c>
      <c r="D96" s="15">
        <v>300</v>
      </c>
      <c r="E96" s="15">
        <v>5</v>
      </c>
      <c r="F96" s="16">
        <f t="shared" ref="F96:F101" si="4">E96*D96</f>
        <v>1500</v>
      </c>
    </row>
    <row r="97" spans="1:258" thickBot="1" x14ac:dyDescent="0.3">
      <c r="A97" s="17" t="s">
        <v>167</v>
      </c>
      <c r="B97" s="14" t="s">
        <v>168</v>
      </c>
      <c r="C97" s="14" t="s">
        <v>17</v>
      </c>
      <c r="D97" s="15">
        <v>3000</v>
      </c>
      <c r="E97" s="15">
        <v>1</v>
      </c>
      <c r="F97" s="16">
        <f t="shared" si="4"/>
        <v>3000</v>
      </c>
    </row>
    <row r="98" spans="1:258" thickBot="1" x14ac:dyDescent="0.3">
      <c r="A98" s="17" t="s">
        <v>169</v>
      </c>
      <c r="B98" s="14" t="s">
        <v>170</v>
      </c>
      <c r="C98" s="14" t="s">
        <v>171</v>
      </c>
      <c r="D98" s="15">
        <v>0</v>
      </c>
      <c r="E98" s="15">
        <v>21</v>
      </c>
      <c r="F98" s="16">
        <f t="shared" si="4"/>
        <v>0</v>
      </c>
    </row>
    <row r="99" spans="1:258" thickBot="1" x14ac:dyDescent="0.3">
      <c r="A99" s="17" t="s">
        <v>172</v>
      </c>
      <c r="B99" s="14" t="s">
        <v>173</v>
      </c>
      <c r="C99" s="14" t="s">
        <v>24</v>
      </c>
      <c r="D99" s="15">
        <v>40</v>
      </c>
      <c r="E99" s="15">
        <v>45</v>
      </c>
      <c r="F99" s="16">
        <f t="shared" si="4"/>
        <v>1800</v>
      </c>
    </row>
    <row r="100" spans="1:258" thickBot="1" x14ac:dyDescent="0.3">
      <c r="A100" s="17" t="s">
        <v>174</v>
      </c>
      <c r="B100" s="14" t="s">
        <v>175</v>
      </c>
      <c r="C100" s="14" t="s">
        <v>24</v>
      </c>
      <c r="D100" s="15">
        <v>100</v>
      </c>
      <c r="E100" s="15">
        <v>45</v>
      </c>
      <c r="F100" s="16">
        <f t="shared" si="4"/>
        <v>4500</v>
      </c>
    </row>
    <row r="101" spans="1:258" thickBot="1" x14ac:dyDescent="0.3">
      <c r="A101" s="17" t="s">
        <v>176</v>
      </c>
      <c r="B101" s="14" t="s">
        <v>177</v>
      </c>
      <c r="C101" s="14" t="s">
        <v>17</v>
      </c>
      <c r="D101" s="15">
        <v>75</v>
      </c>
      <c r="E101" s="15">
        <v>151</v>
      </c>
      <c r="F101" s="16">
        <f t="shared" si="4"/>
        <v>11325</v>
      </c>
    </row>
    <row r="102" spans="1:258" s="18" customFormat="1" thickBot="1" x14ac:dyDescent="0.3">
      <c r="A102" s="22"/>
      <c r="B102" s="23" t="s">
        <v>178</v>
      </c>
      <c r="C102" s="24"/>
      <c r="D102" s="25"/>
      <c r="E102" s="25"/>
      <c r="F102" s="26">
        <f>SUM(F96:F101)</f>
        <v>22125</v>
      </c>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IW102" s="20"/>
      <c r="IX102" s="21"/>
    </row>
    <row r="103" spans="1:258" s="18" customFormat="1" thickBot="1" x14ac:dyDescent="0.3">
      <c r="A103" s="22"/>
      <c r="B103" s="23" t="s">
        <v>179</v>
      </c>
      <c r="C103" s="24"/>
      <c r="D103" s="25"/>
      <c r="E103" s="75">
        <v>0</v>
      </c>
      <c r="F103" s="26">
        <f>(F102*E103)</f>
        <v>0</v>
      </c>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IW103" s="20"/>
      <c r="IX103" s="21"/>
    </row>
    <row r="104" spans="1:258" s="18" customFormat="1" thickBot="1" x14ac:dyDescent="0.3">
      <c r="A104" s="28"/>
      <c r="B104" s="23" t="s">
        <v>180</v>
      </c>
      <c r="C104" s="24"/>
      <c r="D104" s="25"/>
      <c r="E104" s="25"/>
      <c r="F104" s="26">
        <f>(F102-F103)</f>
        <v>22125</v>
      </c>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IW104" s="20"/>
      <c r="IX104" s="21"/>
    </row>
    <row r="105" spans="1:258" s="18" customFormat="1" thickBot="1" x14ac:dyDescent="0.3">
      <c r="A105" s="22"/>
      <c r="B105" s="29" t="s">
        <v>181</v>
      </c>
      <c r="C105" s="24"/>
      <c r="D105" s="25"/>
      <c r="E105" s="25"/>
      <c r="F105" s="26">
        <f>SUM(F94,F104)</f>
        <v>238275</v>
      </c>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IW105" s="20"/>
      <c r="IX105" s="21"/>
    </row>
    <row r="106" spans="1:258" s="18" customFormat="1" thickBot="1" x14ac:dyDescent="0.3">
      <c r="A106" s="22"/>
      <c r="B106" s="29" t="s">
        <v>182</v>
      </c>
      <c r="C106" s="24"/>
      <c r="D106" s="25"/>
      <c r="E106" s="75">
        <v>0</v>
      </c>
      <c r="F106" s="26">
        <f>(F105*E106)</f>
        <v>0</v>
      </c>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IW106" s="20"/>
      <c r="IX106" s="21"/>
    </row>
    <row r="107" spans="1:258" s="18" customFormat="1" thickBot="1" x14ac:dyDescent="0.3">
      <c r="A107" s="28"/>
      <c r="B107" s="29" t="s">
        <v>183</v>
      </c>
      <c r="C107" s="24"/>
      <c r="D107" s="25"/>
      <c r="E107" s="25"/>
      <c r="F107" s="26">
        <f>(F105-F106)</f>
        <v>238275</v>
      </c>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IW107" s="20"/>
      <c r="IX107" s="21"/>
    </row>
    <row r="108" spans="1:258" s="18" customFormat="1" thickBot="1" x14ac:dyDescent="0.3">
      <c r="A108" s="22"/>
      <c r="B108" s="30" t="s">
        <v>184</v>
      </c>
      <c r="C108" s="24"/>
      <c r="D108" s="25"/>
      <c r="E108" s="25"/>
      <c r="F108" s="26">
        <f>SUM(F25,F85,F107)</f>
        <v>615425</v>
      </c>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IW108" s="20"/>
      <c r="IX108" s="21"/>
    </row>
    <row r="109" spans="1:258" s="18" customFormat="1" thickBot="1" x14ac:dyDescent="0.3">
      <c r="A109" s="22"/>
      <c r="B109" s="30" t="s">
        <v>185</v>
      </c>
      <c r="C109" s="24"/>
      <c r="D109" s="25"/>
      <c r="E109" s="75">
        <v>0</v>
      </c>
      <c r="F109" s="26">
        <f>(F108*E109)</f>
        <v>0</v>
      </c>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IW109" s="20"/>
      <c r="IX109" s="21"/>
    </row>
    <row r="110" spans="1:258" s="18" customFormat="1" thickBot="1" x14ac:dyDescent="0.3">
      <c r="A110" s="28"/>
      <c r="B110" s="30" t="s">
        <v>186</v>
      </c>
      <c r="C110" s="24"/>
      <c r="D110" s="25"/>
      <c r="E110" s="25"/>
      <c r="F110" s="26">
        <f>(F108-F109)</f>
        <v>615425</v>
      </c>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IW110" s="20"/>
      <c r="IX110" s="21"/>
    </row>
    <row r="111" spans="1:258" thickBot="1" x14ac:dyDescent="0.3">
      <c r="A111" s="13" t="s">
        <v>187</v>
      </c>
      <c r="B111" s="14" t="s">
        <v>188</v>
      </c>
      <c r="C111" s="14"/>
      <c r="D111" s="15"/>
      <c r="E111" s="15"/>
      <c r="F111" s="16"/>
    </row>
    <row r="112" spans="1:258" thickBot="1" x14ac:dyDescent="0.3">
      <c r="A112" s="13" t="s">
        <v>189</v>
      </c>
      <c r="B112" s="14" t="s">
        <v>12</v>
      </c>
      <c r="C112" s="14"/>
      <c r="D112" s="15"/>
      <c r="E112" s="15"/>
      <c r="F112" s="16"/>
    </row>
    <row r="113" spans="1:258" thickBot="1" x14ac:dyDescent="0.3">
      <c r="A113" s="13" t="s">
        <v>190</v>
      </c>
      <c r="B113" s="14" t="s">
        <v>14</v>
      </c>
      <c r="C113" s="14"/>
      <c r="D113" s="15"/>
      <c r="E113" s="15"/>
      <c r="F113" s="16"/>
    </row>
    <row r="114" spans="1:258" ht="24" thickBot="1" x14ac:dyDescent="0.3">
      <c r="A114" s="17" t="s">
        <v>191</v>
      </c>
      <c r="B114" s="14" t="s">
        <v>192</v>
      </c>
      <c r="C114" s="14" t="s">
        <v>24</v>
      </c>
      <c r="D114" s="15">
        <v>15</v>
      </c>
      <c r="E114" s="15">
        <v>267</v>
      </c>
      <c r="F114" s="16">
        <f t="shared" ref="F114:F122" si="5">E114*D114</f>
        <v>4005</v>
      </c>
    </row>
    <row r="115" spans="1:258" ht="24" thickBot="1" x14ac:dyDescent="0.3">
      <c r="A115" s="17" t="s">
        <v>193</v>
      </c>
      <c r="B115" s="14" t="s">
        <v>16</v>
      </c>
      <c r="C115" s="14" t="s">
        <v>17</v>
      </c>
      <c r="D115" s="15">
        <v>1500</v>
      </c>
      <c r="E115" s="15">
        <v>133</v>
      </c>
      <c r="F115" s="16">
        <f t="shared" si="5"/>
        <v>199500</v>
      </c>
    </row>
    <row r="116" spans="1:258" ht="24" thickBot="1" x14ac:dyDescent="0.3">
      <c r="A116" s="17" t="s">
        <v>194</v>
      </c>
      <c r="B116" s="14" t="s">
        <v>19</v>
      </c>
      <c r="C116" s="14" t="s">
        <v>17</v>
      </c>
      <c r="D116" s="15">
        <v>2</v>
      </c>
      <c r="E116" s="15">
        <v>141</v>
      </c>
      <c r="F116" s="16">
        <f t="shared" si="5"/>
        <v>282</v>
      </c>
    </row>
    <row r="117" spans="1:258" thickBot="1" x14ac:dyDescent="0.3">
      <c r="A117" s="17" t="s">
        <v>195</v>
      </c>
      <c r="B117" s="14" t="s">
        <v>21</v>
      </c>
      <c r="C117" s="14" t="s">
        <v>17</v>
      </c>
      <c r="D117" s="15">
        <v>3</v>
      </c>
      <c r="E117" s="15">
        <v>271</v>
      </c>
      <c r="F117" s="16">
        <f t="shared" si="5"/>
        <v>813</v>
      </c>
    </row>
    <row r="118" spans="1:258" ht="24" thickBot="1" x14ac:dyDescent="0.3">
      <c r="A118" s="17" t="s">
        <v>196</v>
      </c>
      <c r="B118" s="14" t="s">
        <v>197</v>
      </c>
      <c r="C118" s="14" t="s">
        <v>50</v>
      </c>
      <c r="D118" s="15">
        <v>3</v>
      </c>
      <c r="E118" s="15">
        <v>373</v>
      </c>
      <c r="F118" s="16">
        <f t="shared" si="5"/>
        <v>1119</v>
      </c>
    </row>
    <row r="119" spans="1:258" thickBot="1" x14ac:dyDescent="0.3">
      <c r="A119" s="17" t="s">
        <v>198</v>
      </c>
      <c r="B119" s="14" t="s">
        <v>23</v>
      </c>
      <c r="C119" s="14" t="s">
        <v>24</v>
      </c>
      <c r="D119" s="15">
        <v>860</v>
      </c>
      <c r="E119" s="15">
        <v>67</v>
      </c>
      <c r="F119" s="16">
        <f t="shared" si="5"/>
        <v>57620</v>
      </c>
    </row>
    <row r="120" spans="1:258" thickBot="1" x14ac:dyDescent="0.3">
      <c r="A120" s="17" t="s">
        <v>199</v>
      </c>
      <c r="B120" s="14" t="s">
        <v>26</v>
      </c>
      <c r="C120" s="14" t="s">
        <v>24</v>
      </c>
      <c r="D120" s="15">
        <v>860</v>
      </c>
      <c r="E120" s="15">
        <v>66</v>
      </c>
      <c r="F120" s="16">
        <f t="shared" si="5"/>
        <v>56760</v>
      </c>
    </row>
    <row r="121" spans="1:258" thickBot="1" x14ac:dyDescent="0.3">
      <c r="A121" s="17" t="s">
        <v>200</v>
      </c>
      <c r="B121" s="14" t="s">
        <v>28</v>
      </c>
      <c r="C121" s="14" t="s">
        <v>24</v>
      </c>
      <c r="D121" s="15">
        <v>400</v>
      </c>
      <c r="E121" s="15">
        <v>73</v>
      </c>
      <c r="F121" s="16">
        <f t="shared" si="5"/>
        <v>29200</v>
      </c>
    </row>
    <row r="122" spans="1:258" thickBot="1" x14ac:dyDescent="0.3">
      <c r="A122" s="17" t="s">
        <v>201</v>
      </c>
      <c r="B122" s="14" t="s">
        <v>30</v>
      </c>
      <c r="C122" s="14" t="s">
        <v>24</v>
      </c>
      <c r="D122" s="15">
        <v>5</v>
      </c>
      <c r="E122" s="15">
        <v>58</v>
      </c>
      <c r="F122" s="16">
        <f t="shared" si="5"/>
        <v>290</v>
      </c>
    </row>
    <row r="123" spans="1:258" s="18" customFormat="1" thickBot="1" x14ac:dyDescent="0.3">
      <c r="A123" s="22"/>
      <c r="B123" s="23" t="s">
        <v>202</v>
      </c>
      <c r="C123" s="24"/>
      <c r="D123" s="25"/>
      <c r="E123" s="25"/>
      <c r="F123" s="26">
        <f>SUM(F114:F122)</f>
        <v>349589</v>
      </c>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IW123" s="20"/>
      <c r="IX123" s="21"/>
    </row>
    <row r="124" spans="1:258" s="18" customFormat="1" thickBot="1" x14ac:dyDescent="0.3">
      <c r="A124" s="22"/>
      <c r="B124" s="23" t="s">
        <v>203</v>
      </c>
      <c r="C124" s="24"/>
      <c r="D124" s="25"/>
      <c r="E124" s="75">
        <v>0</v>
      </c>
      <c r="F124" s="26">
        <f>(F123*E124)</f>
        <v>0</v>
      </c>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IW124" s="20"/>
      <c r="IX124" s="21"/>
    </row>
    <row r="125" spans="1:258" s="18" customFormat="1" thickBot="1" x14ac:dyDescent="0.3">
      <c r="A125" s="28"/>
      <c r="B125" s="23" t="s">
        <v>204</v>
      </c>
      <c r="C125" s="24"/>
      <c r="D125" s="25"/>
      <c r="E125" s="25"/>
      <c r="F125" s="26">
        <f>(F123-F124)</f>
        <v>349589</v>
      </c>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IW125" s="20"/>
      <c r="IX125" s="21"/>
    </row>
    <row r="126" spans="1:258" thickBot="1" x14ac:dyDescent="0.3">
      <c r="A126" s="13" t="s">
        <v>205</v>
      </c>
      <c r="B126" s="14" t="s">
        <v>206</v>
      </c>
      <c r="C126" s="14"/>
      <c r="D126" s="15"/>
      <c r="E126" s="15"/>
      <c r="F126" s="16"/>
    </row>
    <row r="127" spans="1:258" ht="35.4" thickBot="1" x14ac:dyDescent="0.3">
      <c r="A127" s="17" t="s">
        <v>207</v>
      </c>
      <c r="B127" s="14" t="s">
        <v>208</v>
      </c>
      <c r="C127" s="14" t="s">
        <v>17</v>
      </c>
      <c r="D127" s="15">
        <v>60</v>
      </c>
      <c r="E127" s="15">
        <v>420</v>
      </c>
      <c r="F127" s="16">
        <f>E127*D127</f>
        <v>25200</v>
      </c>
    </row>
    <row r="128" spans="1:258" s="18" customFormat="1" thickBot="1" x14ac:dyDescent="0.3">
      <c r="A128" s="22"/>
      <c r="B128" s="23" t="s">
        <v>209</v>
      </c>
      <c r="C128" s="24"/>
      <c r="D128" s="25"/>
      <c r="E128" s="25"/>
      <c r="F128" s="26">
        <f>SUM(F127:F127)</f>
        <v>25200</v>
      </c>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IW128" s="20"/>
      <c r="IX128" s="21"/>
    </row>
    <row r="129" spans="1:258" s="18" customFormat="1" thickBot="1" x14ac:dyDescent="0.3">
      <c r="A129" s="22"/>
      <c r="B129" s="23" t="s">
        <v>210</v>
      </c>
      <c r="C129" s="24"/>
      <c r="D129" s="25"/>
      <c r="E129" s="75">
        <v>0</v>
      </c>
      <c r="F129" s="26">
        <f>(F128*E129)</f>
        <v>0</v>
      </c>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IW129" s="20"/>
      <c r="IX129" s="21"/>
    </row>
    <row r="130" spans="1:258" s="18" customFormat="1" thickBot="1" x14ac:dyDescent="0.3">
      <c r="A130" s="28"/>
      <c r="B130" s="23" t="s">
        <v>211</v>
      </c>
      <c r="C130" s="24"/>
      <c r="D130" s="25"/>
      <c r="E130" s="25"/>
      <c r="F130" s="26">
        <f>(F128-F129)</f>
        <v>25200</v>
      </c>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IW130" s="20"/>
      <c r="IX130" s="21"/>
    </row>
    <row r="131" spans="1:258" thickBot="1" x14ac:dyDescent="0.3">
      <c r="A131" s="13" t="s">
        <v>212</v>
      </c>
      <c r="B131" s="14" t="s">
        <v>35</v>
      </c>
      <c r="C131" s="14"/>
      <c r="D131" s="15"/>
      <c r="E131" s="15"/>
      <c r="F131" s="16"/>
    </row>
    <row r="132" spans="1:258" thickBot="1" x14ac:dyDescent="0.3">
      <c r="A132" s="17" t="s">
        <v>213</v>
      </c>
      <c r="B132" s="14" t="s">
        <v>37</v>
      </c>
      <c r="C132" s="14" t="s">
        <v>24</v>
      </c>
      <c r="D132" s="15">
        <v>60</v>
      </c>
      <c r="E132" s="15">
        <v>80</v>
      </c>
      <c r="F132" s="16">
        <f>E132*D132</f>
        <v>4800</v>
      </c>
    </row>
    <row r="133" spans="1:258" thickBot="1" x14ac:dyDescent="0.3">
      <c r="A133" s="17" t="s">
        <v>214</v>
      </c>
      <c r="B133" s="14" t="s">
        <v>215</v>
      </c>
      <c r="C133" s="14" t="s">
        <v>24</v>
      </c>
      <c r="D133" s="15">
        <v>450</v>
      </c>
      <c r="E133" s="15">
        <v>110</v>
      </c>
      <c r="F133" s="16">
        <f>E133*D133</f>
        <v>49500</v>
      </c>
    </row>
    <row r="134" spans="1:258" s="18" customFormat="1" thickBot="1" x14ac:dyDescent="0.3">
      <c r="A134" s="22"/>
      <c r="B134" s="23" t="s">
        <v>216</v>
      </c>
      <c r="C134" s="24"/>
      <c r="D134" s="25"/>
      <c r="E134" s="25"/>
      <c r="F134" s="26">
        <f>SUM(F132:F133)</f>
        <v>54300</v>
      </c>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IW134" s="20"/>
      <c r="IX134" s="21"/>
    </row>
    <row r="135" spans="1:258" s="18" customFormat="1" thickBot="1" x14ac:dyDescent="0.3">
      <c r="A135" s="22"/>
      <c r="B135" s="23" t="s">
        <v>217</v>
      </c>
      <c r="C135" s="24"/>
      <c r="D135" s="25"/>
      <c r="E135" s="75">
        <v>0</v>
      </c>
      <c r="F135" s="26">
        <f>(F134*E135)</f>
        <v>0</v>
      </c>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IW135" s="20"/>
      <c r="IX135" s="21"/>
    </row>
    <row r="136" spans="1:258" s="18" customFormat="1" thickBot="1" x14ac:dyDescent="0.3">
      <c r="A136" s="28"/>
      <c r="B136" s="23" t="s">
        <v>218</v>
      </c>
      <c r="C136" s="24"/>
      <c r="D136" s="25"/>
      <c r="E136" s="25"/>
      <c r="F136" s="26">
        <f>(F134-F135)</f>
        <v>54300</v>
      </c>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IW136" s="20"/>
      <c r="IX136" s="21"/>
    </row>
    <row r="137" spans="1:258" s="18" customFormat="1" thickBot="1" x14ac:dyDescent="0.3">
      <c r="A137" s="22"/>
      <c r="B137" s="29" t="s">
        <v>219</v>
      </c>
      <c r="C137" s="24"/>
      <c r="D137" s="25"/>
      <c r="E137" s="25"/>
      <c r="F137" s="26">
        <f>SUM(F125,F130,F136)</f>
        <v>429089</v>
      </c>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IW137" s="20"/>
      <c r="IX137" s="21"/>
    </row>
    <row r="138" spans="1:258" s="18" customFormat="1" thickBot="1" x14ac:dyDescent="0.3">
      <c r="A138" s="22"/>
      <c r="B138" s="29" t="s">
        <v>220</v>
      </c>
      <c r="C138" s="24"/>
      <c r="D138" s="25"/>
      <c r="E138" s="75">
        <v>0</v>
      </c>
      <c r="F138" s="26">
        <f>(F137*E138)</f>
        <v>0</v>
      </c>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IW138" s="20"/>
      <c r="IX138" s="21"/>
    </row>
    <row r="139" spans="1:258" s="18" customFormat="1" thickBot="1" x14ac:dyDescent="0.3">
      <c r="A139" s="28"/>
      <c r="B139" s="29" t="s">
        <v>221</v>
      </c>
      <c r="C139" s="24"/>
      <c r="D139" s="25"/>
      <c r="E139" s="25"/>
      <c r="F139" s="26">
        <f>(F137-F138)</f>
        <v>429089</v>
      </c>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IW139" s="20"/>
      <c r="IX139" s="21"/>
    </row>
    <row r="140" spans="1:258" thickBot="1" x14ac:dyDescent="0.3">
      <c r="A140" s="13" t="s">
        <v>222</v>
      </c>
      <c r="B140" s="14" t="s">
        <v>223</v>
      </c>
      <c r="C140" s="14"/>
      <c r="D140" s="15"/>
      <c r="E140" s="15"/>
      <c r="F140" s="16"/>
    </row>
    <row r="141" spans="1:258" thickBot="1" x14ac:dyDescent="0.3">
      <c r="A141" s="13" t="s">
        <v>224</v>
      </c>
      <c r="B141" s="14" t="s">
        <v>223</v>
      </c>
      <c r="C141" s="14"/>
      <c r="D141" s="15"/>
      <c r="E141" s="15"/>
      <c r="F141" s="16"/>
    </row>
    <row r="142" spans="1:258" thickBot="1" x14ac:dyDescent="0.3">
      <c r="A142" s="17" t="s">
        <v>225</v>
      </c>
      <c r="B142" s="14" t="s">
        <v>226</v>
      </c>
      <c r="C142" s="14" t="s">
        <v>24</v>
      </c>
      <c r="D142" s="15">
        <v>30</v>
      </c>
      <c r="E142" s="15">
        <v>393</v>
      </c>
      <c r="F142" s="16">
        <f>E142*D142</f>
        <v>11790</v>
      </c>
    </row>
    <row r="143" spans="1:258" s="18" customFormat="1" thickBot="1" x14ac:dyDescent="0.3">
      <c r="A143" s="22"/>
      <c r="B143" s="23" t="s">
        <v>227</v>
      </c>
      <c r="C143" s="24"/>
      <c r="D143" s="25"/>
      <c r="E143" s="25"/>
      <c r="F143" s="26">
        <f>SUM(F142:F142)</f>
        <v>11790</v>
      </c>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IW143" s="20"/>
      <c r="IX143" s="21"/>
    </row>
    <row r="144" spans="1:258" s="18" customFormat="1" thickBot="1" x14ac:dyDescent="0.3">
      <c r="A144" s="22"/>
      <c r="B144" s="23" t="s">
        <v>228</v>
      </c>
      <c r="C144" s="24"/>
      <c r="D144" s="25"/>
      <c r="E144" s="75">
        <v>0</v>
      </c>
      <c r="F144" s="26">
        <f>(F143*E144)</f>
        <v>0</v>
      </c>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IW144" s="20"/>
      <c r="IX144" s="21"/>
    </row>
    <row r="145" spans="1:258" s="18" customFormat="1" thickBot="1" x14ac:dyDescent="0.3">
      <c r="A145" s="28"/>
      <c r="B145" s="23" t="s">
        <v>229</v>
      </c>
      <c r="C145" s="24"/>
      <c r="D145" s="25"/>
      <c r="E145" s="25"/>
      <c r="F145" s="26">
        <f>(F143-F144)</f>
        <v>11790</v>
      </c>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IW145" s="20"/>
      <c r="IX145" s="21"/>
    </row>
    <row r="146" spans="1:258" s="18" customFormat="1" thickBot="1" x14ac:dyDescent="0.3">
      <c r="A146" s="22"/>
      <c r="B146" s="29" t="s">
        <v>230</v>
      </c>
      <c r="C146" s="24"/>
      <c r="D146" s="25"/>
      <c r="E146" s="25"/>
      <c r="F146" s="26">
        <f>SUM(F145)</f>
        <v>11790</v>
      </c>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IW146" s="20"/>
      <c r="IX146" s="21"/>
    </row>
    <row r="147" spans="1:258" s="18" customFormat="1" thickBot="1" x14ac:dyDescent="0.3">
      <c r="A147" s="22"/>
      <c r="B147" s="29" t="s">
        <v>231</v>
      </c>
      <c r="C147" s="24"/>
      <c r="D147" s="25"/>
      <c r="E147" s="75">
        <v>0</v>
      </c>
      <c r="F147" s="26">
        <f>(F146*E147)</f>
        <v>0</v>
      </c>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IW147" s="20"/>
      <c r="IX147" s="21"/>
    </row>
    <row r="148" spans="1:258" s="18" customFormat="1" thickBot="1" x14ac:dyDescent="0.3">
      <c r="A148" s="28"/>
      <c r="B148" s="29" t="s">
        <v>232</v>
      </c>
      <c r="C148" s="24"/>
      <c r="D148" s="25"/>
      <c r="E148" s="25"/>
      <c r="F148" s="26">
        <f>(F146-F147)</f>
        <v>11790</v>
      </c>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IW148" s="20"/>
      <c r="IX148" s="21"/>
    </row>
    <row r="149" spans="1:258" thickBot="1" x14ac:dyDescent="0.3">
      <c r="A149" s="13" t="s">
        <v>233</v>
      </c>
      <c r="B149" s="14" t="s">
        <v>45</v>
      </c>
      <c r="C149" s="14"/>
      <c r="D149" s="15"/>
      <c r="E149" s="15"/>
      <c r="F149" s="16"/>
    </row>
    <row r="150" spans="1:258" thickBot="1" x14ac:dyDescent="0.3">
      <c r="A150" s="13" t="s">
        <v>234</v>
      </c>
      <c r="B150" s="14" t="s">
        <v>47</v>
      </c>
      <c r="C150" s="14"/>
      <c r="D150" s="15"/>
      <c r="E150" s="15"/>
      <c r="F150" s="16"/>
    </row>
    <row r="151" spans="1:258" thickBot="1" x14ac:dyDescent="0.3">
      <c r="A151" s="17" t="s">
        <v>235</v>
      </c>
      <c r="B151" s="14" t="s">
        <v>236</v>
      </c>
      <c r="C151" s="14" t="s">
        <v>50</v>
      </c>
      <c r="D151" s="15">
        <v>21</v>
      </c>
      <c r="E151" s="15">
        <v>400</v>
      </c>
      <c r="F151" s="16">
        <f t="shared" ref="F151:F176" si="6">E151*D151</f>
        <v>8400</v>
      </c>
    </row>
    <row r="152" spans="1:258" thickBot="1" x14ac:dyDescent="0.3">
      <c r="A152" s="17" t="s">
        <v>237</v>
      </c>
      <c r="B152" s="14" t="s">
        <v>238</v>
      </c>
      <c r="C152" s="14" t="s">
        <v>24</v>
      </c>
      <c r="D152" s="15">
        <v>20</v>
      </c>
      <c r="E152" s="15">
        <v>70</v>
      </c>
      <c r="F152" s="16">
        <f t="shared" si="6"/>
        <v>1400</v>
      </c>
    </row>
    <row r="153" spans="1:258" thickBot="1" x14ac:dyDescent="0.3">
      <c r="A153" s="17" t="s">
        <v>239</v>
      </c>
      <c r="B153" s="14" t="s">
        <v>240</v>
      </c>
      <c r="C153" s="14" t="s">
        <v>24</v>
      </c>
      <c r="D153" s="15">
        <v>40</v>
      </c>
      <c r="E153" s="15">
        <v>30</v>
      </c>
      <c r="F153" s="16">
        <f t="shared" si="6"/>
        <v>1200</v>
      </c>
    </row>
    <row r="154" spans="1:258" thickBot="1" x14ac:dyDescent="0.3">
      <c r="A154" s="17" t="s">
        <v>241</v>
      </c>
      <c r="B154" s="14" t="s">
        <v>242</v>
      </c>
      <c r="C154" s="14" t="s">
        <v>17</v>
      </c>
      <c r="D154" s="15">
        <v>50</v>
      </c>
      <c r="E154" s="15">
        <v>120</v>
      </c>
      <c r="F154" s="16">
        <f t="shared" si="6"/>
        <v>6000</v>
      </c>
    </row>
    <row r="155" spans="1:258" thickBot="1" x14ac:dyDescent="0.3">
      <c r="A155" s="17" t="s">
        <v>243</v>
      </c>
      <c r="B155" s="14" t="s">
        <v>244</v>
      </c>
      <c r="C155" s="14" t="s">
        <v>24</v>
      </c>
      <c r="D155" s="15">
        <v>20</v>
      </c>
      <c r="E155" s="15">
        <v>50</v>
      </c>
      <c r="F155" s="16">
        <f t="shared" si="6"/>
        <v>1000</v>
      </c>
    </row>
    <row r="156" spans="1:258" thickBot="1" x14ac:dyDescent="0.3">
      <c r="A156" s="17" t="s">
        <v>245</v>
      </c>
      <c r="B156" s="14" t="s">
        <v>52</v>
      </c>
      <c r="C156" s="14" t="s">
        <v>17</v>
      </c>
      <c r="D156" s="15">
        <v>30</v>
      </c>
      <c r="E156" s="15">
        <v>35</v>
      </c>
      <c r="F156" s="16">
        <f t="shared" si="6"/>
        <v>1050</v>
      </c>
    </row>
    <row r="157" spans="1:258" thickBot="1" x14ac:dyDescent="0.3">
      <c r="A157" s="17" t="s">
        <v>246</v>
      </c>
      <c r="B157" s="14" t="s">
        <v>247</v>
      </c>
      <c r="C157" s="14" t="s">
        <v>24</v>
      </c>
      <c r="D157" s="15">
        <v>20</v>
      </c>
      <c r="E157" s="15">
        <v>55</v>
      </c>
      <c r="F157" s="16">
        <f t="shared" si="6"/>
        <v>1100</v>
      </c>
    </row>
    <row r="158" spans="1:258" thickBot="1" x14ac:dyDescent="0.3">
      <c r="A158" s="17" t="s">
        <v>248</v>
      </c>
      <c r="B158" s="14" t="s">
        <v>249</v>
      </c>
      <c r="C158" s="14" t="s">
        <v>50</v>
      </c>
      <c r="D158" s="15">
        <v>1</v>
      </c>
      <c r="E158" s="15">
        <v>750</v>
      </c>
      <c r="F158" s="16">
        <f t="shared" si="6"/>
        <v>750</v>
      </c>
    </row>
    <row r="159" spans="1:258" thickBot="1" x14ac:dyDescent="0.3">
      <c r="A159" s="17" t="s">
        <v>250</v>
      </c>
      <c r="B159" s="14" t="s">
        <v>251</v>
      </c>
      <c r="C159" s="14" t="s">
        <v>24</v>
      </c>
      <c r="D159" s="15">
        <v>29</v>
      </c>
      <c r="E159" s="15">
        <v>35</v>
      </c>
      <c r="F159" s="16">
        <f t="shared" si="6"/>
        <v>1015</v>
      </c>
    </row>
    <row r="160" spans="1:258" thickBot="1" x14ac:dyDescent="0.3">
      <c r="A160" s="17" t="s">
        <v>252</v>
      </c>
      <c r="B160" s="14" t="s">
        <v>56</v>
      </c>
      <c r="C160" s="14" t="s">
        <v>24</v>
      </c>
      <c r="D160" s="15">
        <v>10</v>
      </c>
      <c r="E160" s="15">
        <v>40</v>
      </c>
      <c r="F160" s="16">
        <f t="shared" si="6"/>
        <v>400</v>
      </c>
    </row>
    <row r="161" spans="1:6" thickBot="1" x14ac:dyDescent="0.3">
      <c r="A161" s="17" t="s">
        <v>253</v>
      </c>
      <c r="B161" s="14" t="s">
        <v>58</v>
      </c>
      <c r="C161" s="14" t="s">
        <v>50</v>
      </c>
      <c r="D161" s="15">
        <v>12</v>
      </c>
      <c r="E161" s="15">
        <v>45</v>
      </c>
      <c r="F161" s="16">
        <f t="shared" si="6"/>
        <v>540</v>
      </c>
    </row>
    <row r="162" spans="1:6" thickBot="1" x14ac:dyDescent="0.3">
      <c r="A162" s="17" t="s">
        <v>254</v>
      </c>
      <c r="B162" s="14" t="s">
        <v>60</v>
      </c>
      <c r="C162" s="14" t="s">
        <v>17</v>
      </c>
      <c r="D162" s="15">
        <v>30</v>
      </c>
      <c r="E162" s="15">
        <v>14</v>
      </c>
      <c r="F162" s="16">
        <f t="shared" si="6"/>
        <v>420</v>
      </c>
    </row>
    <row r="163" spans="1:6" thickBot="1" x14ac:dyDescent="0.3">
      <c r="A163" s="17" t="s">
        <v>255</v>
      </c>
      <c r="B163" s="14" t="s">
        <v>62</v>
      </c>
      <c r="C163" s="14" t="s">
        <v>24</v>
      </c>
      <c r="D163" s="15">
        <v>40</v>
      </c>
      <c r="E163" s="15">
        <v>8</v>
      </c>
      <c r="F163" s="16">
        <f t="shared" si="6"/>
        <v>320</v>
      </c>
    </row>
    <row r="164" spans="1:6" thickBot="1" x14ac:dyDescent="0.3">
      <c r="A164" s="17" t="s">
        <v>256</v>
      </c>
      <c r="B164" s="14" t="s">
        <v>257</v>
      </c>
      <c r="C164" s="14" t="s">
        <v>17</v>
      </c>
      <c r="D164" s="15">
        <v>2800</v>
      </c>
      <c r="E164" s="15">
        <v>20</v>
      </c>
      <c r="F164" s="16">
        <f t="shared" si="6"/>
        <v>56000</v>
      </c>
    </row>
    <row r="165" spans="1:6" thickBot="1" x14ac:dyDescent="0.3">
      <c r="A165" s="17" t="s">
        <v>258</v>
      </c>
      <c r="B165" s="14" t="s">
        <v>64</v>
      </c>
      <c r="C165" s="14" t="s">
        <v>50</v>
      </c>
      <c r="D165" s="15">
        <v>1</v>
      </c>
      <c r="E165" s="15">
        <v>700</v>
      </c>
      <c r="F165" s="16">
        <f t="shared" si="6"/>
        <v>700</v>
      </c>
    </row>
    <row r="166" spans="1:6" thickBot="1" x14ac:dyDescent="0.3">
      <c r="A166" s="17" t="s">
        <v>259</v>
      </c>
      <c r="B166" s="14" t="s">
        <v>68</v>
      </c>
      <c r="C166" s="14" t="s">
        <v>69</v>
      </c>
      <c r="D166" s="15">
        <v>10</v>
      </c>
      <c r="E166" s="15">
        <v>50</v>
      </c>
      <c r="F166" s="16">
        <f t="shared" si="6"/>
        <v>500</v>
      </c>
    </row>
    <row r="167" spans="1:6" thickBot="1" x14ac:dyDescent="0.3">
      <c r="A167" s="17" t="s">
        <v>260</v>
      </c>
      <c r="B167" s="14" t="s">
        <v>261</v>
      </c>
      <c r="C167" s="14" t="s">
        <v>50</v>
      </c>
      <c r="D167" s="15">
        <v>1</v>
      </c>
      <c r="E167" s="15">
        <v>3000</v>
      </c>
      <c r="F167" s="16">
        <f t="shared" si="6"/>
        <v>3000</v>
      </c>
    </row>
    <row r="168" spans="1:6" thickBot="1" x14ac:dyDescent="0.3">
      <c r="A168" s="17" t="s">
        <v>262</v>
      </c>
      <c r="B168" s="14" t="s">
        <v>71</v>
      </c>
      <c r="C168" s="14" t="s">
        <v>50</v>
      </c>
      <c r="D168" s="15">
        <v>1</v>
      </c>
      <c r="E168" s="15">
        <v>1400</v>
      </c>
      <c r="F168" s="16">
        <f t="shared" si="6"/>
        <v>1400</v>
      </c>
    </row>
    <row r="169" spans="1:6" thickBot="1" x14ac:dyDescent="0.3">
      <c r="A169" s="17" t="s">
        <v>263</v>
      </c>
      <c r="B169" s="14" t="s">
        <v>73</v>
      </c>
      <c r="C169" s="14" t="s">
        <v>50</v>
      </c>
      <c r="D169" s="15">
        <v>1</v>
      </c>
      <c r="E169" s="15">
        <v>700</v>
      </c>
      <c r="F169" s="16">
        <f t="shared" si="6"/>
        <v>700</v>
      </c>
    </row>
    <row r="170" spans="1:6" thickBot="1" x14ac:dyDescent="0.3">
      <c r="A170" s="17" t="s">
        <v>264</v>
      </c>
      <c r="B170" s="14" t="s">
        <v>75</v>
      </c>
      <c r="C170" s="14" t="s">
        <v>50</v>
      </c>
      <c r="D170" s="15">
        <v>1</v>
      </c>
      <c r="E170" s="15">
        <v>400</v>
      </c>
      <c r="F170" s="16">
        <f t="shared" si="6"/>
        <v>400</v>
      </c>
    </row>
    <row r="171" spans="1:6" thickBot="1" x14ac:dyDescent="0.3">
      <c r="A171" s="17" t="s">
        <v>265</v>
      </c>
      <c r="B171" s="14" t="s">
        <v>77</v>
      </c>
      <c r="C171" s="14" t="s">
        <v>50</v>
      </c>
      <c r="D171" s="15">
        <v>1</v>
      </c>
      <c r="E171" s="15">
        <v>906</v>
      </c>
      <c r="F171" s="16">
        <f t="shared" si="6"/>
        <v>906</v>
      </c>
    </row>
    <row r="172" spans="1:6" thickBot="1" x14ac:dyDescent="0.3">
      <c r="A172" s="17" t="s">
        <v>266</v>
      </c>
      <c r="B172" s="14" t="s">
        <v>79</v>
      </c>
      <c r="C172" s="14" t="s">
        <v>50</v>
      </c>
      <c r="D172" s="15">
        <v>1</v>
      </c>
      <c r="E172" s="15">
        <v>906</v>
      </c>
      <c r="F172" s="16">
        <f t="shared" si="6"/>
        <v>906</v>
      </c>
    </row>
    <row r="173" spans="1:6" thickBot="1" x14ac:dyDescent="0.3">
      <c r="A173" s="17" t="s">
        <v>267</v>
      </c>
      <c r="B173" s="14" t="s">
        <v>81</v>
      </c>
      <c r="C173" s="14" t="s">
        <v>24</v>
      </c>
      <c r="D173" s="15">
        <v>5</v>
      </c>
      <c r="E173" s="15">
        <v>100</v>
      </c>
      <c r="F173" s="16">
        <f t="shared" si="6"/>
        <v>500</v>
      </c>
    </row>
    <row r="174" spans="1:6" thickBot="1" x14ac:dyDescent="0.3">
      <c r="A174" s="17" t="s">
        <v>268</v>
      </c>
      <c r="B174" s="14" t="s">
        <v>83</v>
      </c>
      <c r="C174" s="14" t="s">
        <v>24</v>
      </c>
      <c r="D174" s="15">
        <v>5</v>
      </c>
      <c r="E174" s="15">
        <v>70</v>
      </c>
      <c r="F174" s="16">
        <f t="shared" si="6"/>
        <v>350</v>
      </c>
    </row>
    <row r="175" spans="1:6" thickBot="1" x14ac:dyDescent="0.3">
      <c r="A175" s="17" t="s">
        <v>269</v>
      </c>
      <c r="B175" s="14" t="s">
        <v>270</v>
      </c>
      <c r="C175" s="14" t="s">
        <v>271</v>
      </c>
      <c r="D175" s="15">
        <v>16</v>
      </c>
      <c r="E175" s="15">
        <v>1500</v>
      </c>
      <c r="F175" s="16">
        <f t="shared" si="6"/>
        <v>24000</v>
      </c>
    </row>
    <row r="176" spans="1:6" thickBot="1" x14ac:dyDescent="0.3">
      <c r="A176" s="17" t="s">
        <v>272</v>
      </c>
      <c r="B176" s="14" t="s">
        <v>273</v>
      </c>
      <c r="C176" s="14" t="s">
        <v>271</v>
      </c>
      <c r="D176" s="15">
        <v>1</v>
      </c>
      <c r="E176" s="15">
        <v>300000</v>
      </c>
      <c r="F176" s="16">
        <f t="shared" si="6"/>
        <v>300000</v>
      </c>
    </row>
    <row r="177" spans="1:258" s="18" customFormat="1" thickBot="1" x14ac:dyDescent="0.3">
      <c r="A177" s="22"/>
      <c r="B177" s="23" t="s">
        <v>274</v>
      </c>
      <c r="C177" s="24"/>
      <c r="D177" s="25"/>
      <c r="E177" s="25"/>
      <c r="F177" s="26">
        <f>SUM(F151:F176)</f>
        <v>412957</v>
      </c>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IW177" s="20"/>
      <c r="IX177" s="21"/>
    </row>
    <row r="178" spans="1:258" s="18" customFormat="1" thickBot="1" x14ac:dyDescent="0.3">
      <c r="A178" s="22"/>
      <c r="B178" s="23" t="s">
        <v>275</v>
      </c>
      <c r="C178" s="24"/>
      <c r="D178" s="25"/>
      <c r="E178" s="75">
        <v>0</v>
      </c>
      <c r="F178" s="26">
        <f>(F177*E178)</f>
        <v>0</v>
      </c>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IW178" s="20"/>
      <c r="IX178" s="21"/>
    </row>
    <row r="179" spans="1:258" s="18" customFormat="1" thickBot="1" x14ac:dyDescent="0.3">
      <c r="A179" s="28"/>
      <c r="B179" s="23" t="s">
        <v>276</v>
      </c>
      <c r="C179" s="24"/>
      <c r="D179" s="25"/>
      <c r="E179" s="25"/>
      <c r="F179" s="26">
        <f>(F177-F178)</f>
        <v>412957</v>
      </c>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IW179" s="20"/>
      <c r="IX179" s="21"/>
    </row>
    <row r="180" spans="1:258" thickBot="1" x14ac:dyDescent="0.3">
      <c r="A180" s="13" t="s">
        <v>277</v>
      </c>
      <c r="B180" s="14" t="s">
        <v>88</v>
      </c>
      <c r="C180" s="14"/>
      <c r="D180" s="15"/>
      <c r="E180" s="15"/>
      <c r="F180" s="16"/>
    </row>
    <row r="181" spans="1:258" thickBot="1" x14ac:dyDescent="0.3">
      <c r="A181" s="17" t="s">
        <v>278</v>
      </c>
      <c r="B181" s="14" t="s">
        <v>279</v>
      </c>
      <c r="C181" s="14" t="s">
        <v>69</v>
      </c>
      <c r="D181" s="15">
        <v>7300</v>
      </c>
      <c r="E181" s="15">
        <v>21</v>
      </c>
      <c r="F181" s="16">
        <f t="shared" ref="F181:F186" si="7">E181*D181</f>
        <v>153300</v>
      </c>
    </row>
    <row r="182" spans="1:258" thickBot="1" x14ac:dyDescent="0.3">
      <c r="A182" s="17" t="s">
        <v>280</v>
      </c>
      <c r="B182" s="14" t="s">
        <v>94</v>
      </c>
      <c r="C182" s="14" t="s">
        <v>69</v>
      </c>
      <c r="D182" s="15">
        <v>1000</v>
      </c>
      <c r="E182" s="15">
        <v>24</v>
      </c>
      <c r="F182" s="16">
        <f t="shared" si="7"/>
        <v>24000</v>
      </c>
    </row>
    <row r="183" spans="1:258" thickBot="1" x14ac:dyDescent="0.3">
      <c r="A183" s="17" t="s">
        <v>281</v>
      </c>
      <c r="B183" s="14" t="s">
        <v>96</v>
      </c>
      <c r="C183" s="14" t="s">
        <v>17</v>
      </c>
      <c r="D183" s="15">
        <v>1000</v>
      </c>
      <c r="E183" s="15">
        <v>3</v>
      </c>
      <c r="F183" s="16">
        <f t="shared" si="7"/>
        <v>3000</v>
      </c>
    </row>
    <row r="184" spans="1:258" thickBot="1" x14ac:dyDescent="0.3">
      <c r="A184" s="17" t="s">
        <v>282</v>
      </c>
      <c r="B184" s="14" t="s">
        <v>98</v>
      </c>
      <c r="C184" s="14" t="s">
        <v>17</v>
      </c>
      <c r="D184" s="15">
        <v>6500</v>
      </c>
      <c r="E184" s="15">
        <v>3</v>
      </c>
      <c r="F184" s="16">
        <f t="shared" si="7"/>
        <v>19500</v>
      </c>
    </row>
    <row r="185" spans="1:258" ht="24" thickBot="1" x14ac:dyDescent="0.3">
      <c r="A185" s="17" t="s">
        <v>283</v>
      </c>
      <c r="B185" s="14" t="s">
        <v>100</v>
      </c>
      <c r="C185" s="14" t="s">
        <v>17</v>
      </c>
      <c r="D185" s="15">
        <v>30</v>
      </c>
      <c r="E185" s="15">
        <v>7</v>
      </c>
      <c r="F185" s="16">
        <f t="shared" si="7"/>
        <v>210</v>
      </c>
    </row>
    <row r="186" spans="1:258" ht="24" thickBot="1" x14ac:dyDescent="0.3">
      <c r="A186" s="17" t="s">
        <v>284</v>
      </c>
      <c r="B186" s="14" t="s">
        <v>285</v>
      </c>
      <c r="C186" s="14" t="s">
        <v>69</v>
      </c>
      <c r="D186" s="15">
        <v>900</v>
      </c>
      <c r="E186" s="15">
        <v>125</v>
      </c>
      <c r="F186" s="16">
        <f t="shared" si="7"/>
        <v>112500</v>
      </c>
    </row>
    <row r="187" spans="1:258" s="18" customFormat="1" thickBot="1" x14ac:dyDescent="0.3">
      <c r="A187" s="22"/>
      <c r="B187" s="23" t="s">
        <v>286</v>
      </c>
      <c r="C187" s="24"/>
      <c r="D187" s="25"/>
      <c r="E187" s="25"/>
      <c r="F187" s="26">
        <f>SUM(F181:F186)</f>
        <v>312510</v>
      </c>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IW187" s="20"/>
      <c r="IX187" s="21"/>
    </row>
    <row r="188" spans="1:258" s="18" customFormat="1" thickBot="1" x14ac:dyDescent="0.3">
      <c r="A188" s="22"/>
      <c r="B188" s="23" t="s">
        <v>287</v>
      </c>
      <c r="C188" s="24"/>
      <c r="D188" s="25"/>
      <c r="E188" s="75">
        <v>0</v>
      </c>
      <c r="F188" s="26">
        <f>(F187*E188)</f>
        <v>0</v>
      </c>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IW188" s="20"/>
      <c r="IX188" s="21"/>
    </row>
    <row r="189" spans="1:258" s="18" customFormat="1" thickBot="1" x14ac:dyDescent="0.3">
      <c r="A189" s="28"/>
      <c r="B189" s="23" t="s">
        <v>288</v>
      </c>
      <c r="C189" s="24"/>
      <c r="D189" s="25"/>
      <c r="E189" s="25"/>
      <c r="F189" s="26">
        <f>(F187-F188)</f>
        <v>312510</v>
      </c>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IW189" s="20"/>
      <c r="IX189" s="21"/>
    </row>
    <row r="190" spans="1:258" thickBot="1" x14ac:dyDescent="0.3">
      <c r="A190" s="13" t="s">
        <v>289</v>
      </c>
      <c r="B190" s="14" t="s">
        <v>105</v>
      </c>
      <c r="C190" s="14"/>
      <c r="D190" s="15"/>
      <c r="E190" s="15"/>
      <c r="F190" s="16"/>
    </row>
    <row r="191" spans="1:258" ht="24" thickBot="1" x14ac:dyDescent="0.3">
      <c r="A191" s="17" t="s">
        <v>290</v>
      </c>
      <c r="B191" s="14" t="s">
        <v>107</v>
      </c>
      <c r="C191" s="14" t="s">
        <v>69</v>
      </c>
      <c r="D191" s="15">
        <v>3400</v>
      </c>
      <c r="E191" s="15">
        <v>75</v>
      </c>
      <c r="F191" s="16">
        <f>E191*D191</f>
        <v>255000</v>
      </c>
    </row>
    <row r="192" spans="1:258" ht="24" thickBot="1" x14ac:dyDescent="0.3">
      <c r="A192" s="17" t="s">
        <v>291</v>
      </c>
      <c r="B192" s="14" t="s">
        <v>109</v>
      </c>
      <c r="C192" s="14" t="s">
        <v>69</v>
      </c>
      <c r="D192" s="15">
        <v>2800</v>
      </c>
      <c r="E192" s="15">
        <v>127</v>
      </c>
      <c r="F192" s="16">
        <f>E192*D192</f>
        <v>355600</v>
      </c>
    </row>
    <row r="193" spans="1:258" thickBot="1" x14ac:dyDescent="0.3">
      <c r="A193" s="17" t="s">
        <v>292</v>
      </c>
      <c r="B193" s="14" t="s">
        <v>293</v>
      </c>
      <c r="C193" s="14" t="s">
        <v>69</v>
      </c>
      <c r="D193" s="15">
        <v>200</v>
      </c>
      <c r="E193" s="15">
        <v>141</v>
      </c>
      <c r="F193" s="16">
        <f>E193*D193</f>
        <v>28200</v>
      </c>
    </row>
    <row r="194" spans="1:258" thickBot="1" x14ac:dyDescent="0.3">
      <c r="A194" s="17" t="s">
        <v>294</v>
      </c>
      <c r="B194" s="14" t="s">
        <v>295</v>
      </c>
      <c r="C194" s="14" t="s">
        <v>17</v>
      </c>
      <c r="D194" s="15">
        <v>1200</v>
      </c>
      <c r="E194" s="15">
        <v>40</v>
      </c>
      <c r="F194" s="16">
        <f>E194*D194</f>
        <v>48000</v>
      </c>
    </row>
    <row r="195" spans="1:258" s="18" customFormat="1" thickBot="1" x14ac:dyDescent="0.3">
      <c r="A195" s="22"/>
      <c r="B195" s="23" t="s">
        <v>296</v>
      </c>
      <c r="C195" s="24"/>
      <c r="D195" s="25"/>
      <c r="E195" s="25"/>
      <c r="F195" s="26">
        <f>SUM(F191:F194)</f>
        <v>686800</v>
      </c>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IW195" s="20"/>
      <c r="IX195" s="21"/>
    </row>
    <row r="196" spans="1:258" s="18" customFormat="1" thickBot="1" x14ac:dyDescent="0.3">
      <c r="A196" s="22"/>
      <c r="B196" s="23" t="s">
        <v>297</v>
      </c>
      <c r="C196" s="24"/>
      <c r="D196" s="25"/>
      <c r="E196" s="75">
        <v>0</v>
      </c>
      <c r="F196" s="26">
        <f>(F195*E196)</f>
        <v>0</v>
      </c>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IW196" s="20"/>
      <c r="IX196" s="21"/>
    </row>
    <row r="197" spans="1:258" s="18" customFormat="1" thickBot="1" x14ac:dyDescent="0.3">
      <c r="A197" s="28"/>
      <c r="B197" s="23" t="s">
        <v>298</v>
      </c>
      <c r="C197" s="24"/>
      <c r="D197" s="25"/>
      <c r="E197" s="25"/>
      <c r="F197" s="26">
        <f>(F195-F196)</f>
        <v>686800</v>
      </c>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IW197" s="20"/>
      <c r="IX197" s="21"/>
    </row>
    <row r="198" spans="1:258" thickBot="1" x14ac:dyDescent="0.3">
      <c r="A198" s="13" t="s">
        <v>299</v>
      </c>
      <c r="B198" s="14" t="s">
        <v>300</v>
      </c>
      <c r="C198" s="14"/>
      <c r="D198" s="15"/>
      <c r="E198" s="15"/>
      <c r="F198" s="16"/>
    </row>
    <row r="199" spans="1:258" thickBot="1" x14ac:dyDescent="0.3">
      <c r="A199" s="17" t="s">
        <v>301</v>
      </c>
      <c r="B199" s="14" t="s">
        <v>155</v>
      </c>
      <c r="C199" s="14" t="s">
        <v>17</v>
      </c>
      <c r="D199" s="15">
        <v>3800</v>
      </c>
      <c r="E199" s="15">
        <v>42</v>
      </c>
      <c r="F199" s="16">
        <f t="shared" ref="F199:F207" si="8">E199*D199</f>
        <v>159600</v>
      </c>
    </row>
    <row r="200" spans="1:258" thickBot="1" x14ac:dyDescent="0.3">
      <c r="A200" s="17" t="s">
        <v>302</v>
      </c>
      <c r="B200" s="14" t="s">
        <v>157</v>
      </c>
      <c r="C200" s="14" t="s">
        <v>17</v>
      </c>
      <c r="D200" s="15">
        <v>3800</v>
      </c>
      <c r="E200" s="15">
        <v>39</v>
      </c>
      <c r="F200" s="16">
        <f t="shared" si="8"/>
        <v>148200</v>
      </c>
    </row>
    <row r="201" spans="1:258" thickBot="1" x14ac:dyDescent="0.3">
      <c r="A201" s="17" t="s">
        <v>303</v>
      </c>
      <c r="B201" s="14" t="s">
        <v>159</v>
      </c>
      <c r="C201" s="14" t="s">
        <v>160</v>
      </c>
      <c r="D201" s="15">
        <v>50</v>
      </c>
      <c r="E201" s="15">
        <v>310</v>
      </c>
      <c r="F201" s="16">
        <f t="shared" si="8"/>
        <v>15500</v>
      </c>
    </row>
    <row r="202" spans="1:258" thickBot="1" x14ac:dyDescent="0.3">
      <c r="A202" s="17" t="s">
        <v>304</v>
      </c>
      <c r="B202" s="14" t="s">
        <v>170</v>
      </c>
      <c r="C202" s="14" t="s">
        <v>171</v>
      </c>
      <c r="D202" s="15">
        <v>20</v>
      </c>
      <c r="E202" s="15">
        <v>20</v>
      </c>
      <c r="F202" s="16">
        <f t="shared" si="8"/>
        <v>400</v>
      </c>
    </row>
    <row r="203" spans="1:258" thickBot="1" x14ac:dyDescent="0.3">
      <c r="A203" s="17" t="s">
        <v>305</v>
      </c>
      <c r="B203" s="14" t="s">
        <v>177</v>
      </c>
      <c r="C203" s="14" t="s">
        <v>17</v>
      </c>
      <c r="D203" s="15">
        <v>50</v>
      </c>
      <c r="E203" s="15">
        <v>151</v>
      </c>
      <c r="F203" s="16">
        <f t="shared" si="8"/>
        <v>7550</v>
      </c>
    </row>
    <row r="204" spans="1:258" thickBot="1" x14ac:dyDescent="0.3">
      <c r="A204" s="17" t="s">
        <v>306</v>
      </c>
      <c r="B204" s="14" t="s">
        <v>307</v>
      </c>
      <c r="C204" s="14" t="s">
        <v>17</v>
      </c>
      <c r="D204" s="15">
        <v>3800</v>
      </c>
      <c r="E204" s="15">
        <v>2</v>
      </c>
      <c r="F204" s="16">
        <f t="shared" si="8"/>
        <v>7600</v>
      </c>
    </row>
    <row r="205" spans="1:258" thickBot="1" x14ac:dyDescent="0.3">
      <c r="A205" s="17" t="s">
        <v>308</v>
      </c>
      <c r="B205" s="14" t="s">
        <v>309</v>
      </c>
      <c r="C205" s="14" t="s">
        <v>17</v>
      </c>
      <c r="D205" s="15">
        <v>3800</v>
      </c>
      <c r="E205" s="15">
        <v>1.5</v>
      </c>
      <c r="F205" s="16">
        <f t="shared" si="8"/>
        <v>5700</v>
      </c>
    </row>
    <row r="206" spans="1:258" thickBot="1" x14ac:dyDescent="0.3">
      <c r="A206" s="17" t="s">
        <v>310</v>
      </c>
      <c r="B206" s="14" t="s">
        <v>311</v>
      </c>
      <c r="C206" s="14" t="s">
        <v>17</v>
      </c>
      <c r="D206" s="15">
        <v>400</v>
      </c>
      <c r="E206" s="15">
        <v>1.7</v>
      </c>
      <c r="F206" s="16">
        <f t="shared" si="8"/>
        <v>680</v>
      </c>
    </row>
    <row r="207" spans="1:258" thickBot="1" x14ac:dyDescent="0.3">
      <c r="A207" s="17" t="s">
        <v>312</v>
      </c>
      <c r="B207" s="14" t="s">
        <v>313</v>
      </c>
      <c r="C207" s="14" t="s">
        <v>24</v>
      </c>
      <c r="D207" s="15">
        <v>120</v>
      </c>
      <c r="E207" s="15">
        <v>45</v>
      </c>
      <c r="F207" s="16">
        <f t="shared" si="8"/>
        <v>5400</v>
      </c>
    </row>
    <row r="208" spans="1:258" s="18" customFormat="1" thickBot="1" x14ac:dyDescent="0.3">
      <c r="A208" s="22"/>
      <c r="B208" s="23" t="s">
        <v>314</v>
      </c>
      <c r="C208" s="24"/>
      <c r="D208" s="25"/>
      <c r="E208" s="25"/>
      <c r="F208" s="26">
        <f>SUM(F199:F207)</f>
        <v>350630</v>
      </c>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IW208" s="20"/>
      <c r="IX208" s="21"/>
    </row>
    <row r="209" spans="1:258" s="18" customFormat="1" thickBot="1" x14ac:dyDescent="0.3">
      <c r="A209" s="22"/>
      <c r="B209" s="23" t="s">
        <v>315</v>
      </c>
      <c r="C209" s="24"/>
      <c r="D209" s="25"/>
      <c r="E209" s="75">
        <v>0</v>
      </c>
      <c r="F209" s="26">
        <f>(F208*E209)</f>
        <v>0</v>
      </c>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IW209" s="20"/>
      <c r="IX209" s="21"/>
    </row>
    <row r="210" spans="1:258" s="18" customFormat="1" thickBot="1" x14ac:dyDescent="0.3">
      <c r="A210" s="28"/>
      <c r="B210" s="23" t="s">
        <v>316</v>
      </c>
      <c r="C210" s="24"/>
      <c r="D210" s="25"/>
      <c r="E210" s="25"/>
      <c r="F210" s="26">
        <f>(F208-F209)</f>
        <v>350630</v>
      </c>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IW210" s="20"/>
      <c r="IX210" s="21"/>
    </row>
    <row r="211" spans="1:258" thickBot="1" x14ac:dyDescent="0.3">
      <c r="A211" s="13" t="s">
        <v>317</v>
      </c>
      <c r="B211" s="14" t="s">
        <v>318</v>
      </c>
      <c r="C211" s="14"/>
      <c r="D211" s="15"/>
      <c r="E211" s="15"/>
      <c r="F211" s="16"/>
    </row>
    <row r="212" spans="1:258" thickBot="1" x14ac:dyDescent="0.3">
      <c r="A212" s="76" t="s">
        <v>319</v>
      </c>
      <c r="B212" s="14" t="s">
        <v>320</v>
      </c>
      <c r="C212" s="14" t="s">
        <v>24</v>
      </c>
      <c r="D212" s="15">
        <v>30</v>
      </c>
      <c r="E212" s="15">
        <v>914</v>
      </c>
      <c r="F212" s="16">
        <f t="shared" ref="F212:F219" si="9">E212*D212</f>
        <v>27420</v>
      </c>
    </row>
    <row r="213" spans="1:258" thickBot="1" x14ac:dyDescent="0.3">
      <c r="A213" s="17" t="s">
        <v>321</v>
      </c>
      <c r="B213" s="14" t="s">
        <v>322</v>
      </c>
      <c r="C213" s="14" t="s">
        <v>24</v>
      </c>
      <c r="D213" s="15">
        <v>30</v>
      </c>
      <c r="E213" s="15">
        <v>40</v>
      </c>
      <c r="F213" s="16">
        <f t="shared" si="9"/>
        <v>1200</v>
      </c>
    </row>
    <row r="214" spans="1:258" ht="24" thickBot="1" x14ac:dyDescent="0.3">
      <c r="A214" s="17" t="s">
        <v>323</v>
      </c>
      <c r="B214" s="14" t="s">
        <v>324</v>
      </c>
      <c r="C214" s="14" t="s">
        <v>271</v>
      </c>
      <c r="D214" s="15">
        <v>1</v>
      </c>
      <c r="E214" s="15">
        <v>6445</v>
      </c>
      <c r="F214" s="16">
        <f t="shared" si="9"/>
        <v>6445</v>
      </c>
    </row>
    <row r="215" spans="1:258" thickBot="1" x14ac:dyDescent="0.3">
      <c r="A215" s="17" t="s">
        <v>325</v>
      </c>
      <c r="B215" s="14" t="s">
        <v>326</v>
      </c>
      <c r="C215" s="14" t="s">
        <v>50</v>
      </c>
      <c r="D215" s="15">
        <v>2</v>
      </c>
      <c r="E215" s="15">
        <v>403</v>
      </c>
      <c r="F215" s="16">
        <f t="shared" si="9"/>
        <v>806</v>
      </c>
    </row>
    <row r="216" spans="1:258" ht="24" thickBot="1" x14ac:dyDescent="0.3">
      <c r="A216" s="17" t="s">
        <v>327</v>
      </c>
      <c r="B216" s="14" t="s">
        <v>328</v>
      </c>
      <c r="C216" s="14" t="s">
        <v>50</v>
      </c>
      <c r="D216" s="15">
        <v>4</v>
      </c>
      <c r="E216" s="15">
        <v>2219</v>
      </c>
      <c r="F216" s="16">
        <f t="shared" si="9"/>
        <v>8876</v>
      </c>
    </row>
    <row r="217" spans="1:258" ht="24" thickBot="1" x14ac:dyDescent="0.3">
      <c r="A217" s="17" t="s">
        <v>329</v>
      </c>
      <c r="B217" s="14" t="s">
        <v>330</v>
      </c>
      <c r="C217" s="14" t="s">
        <v>50</v>
      </c>
      <c r="D217" s="15">
        <v>4</v>
      </c>
      <c r="E217" s="15">
        <v>1916</v>
      </c>
      <c r="F217" s="16">
        <f t="shared" si="9"/>
        <v>7664</v>
      </c>
    </row>
    <row r="218" spans="1:258" thickBot="1" x14ac:dyDescent="0.3">
      <c r="A218" s="17" t="s">
        <v>331</v>
      </c>
      <c r="B218" s="14" t="s">
        <v>332</v>
      </c>
      <c r="C218" s="14" t="s">
        <v>17</v>
      </c>
      <c r="D218" s="15">
        <v>50</v>
      </c>
      <c r="E218" s="15">
        <v>210</v>
      </c>
      <c r="F218" s="16">
        <f t="shared" si="9"/>
        <v>10500</v>
      </c>
    </row>
    <row r="219" spans="1:258" thickBot="1" x14ac:dyDescent="0.3">
      <c r="A219" s="17" t="s">
        <v>333</v>
      </c>
      <c r="B219" s="14" t="s">
        <v>334</v>
      </c>
      <c r="C219" s="14" t="s">
        <v>69</v>
      </c>
      <c r="D219" s="15">
        <v>10</v>
      </c>
      <c r="E219" s="15">
        <v>1571</v>
      </c>
      <c r="F219" s="16">
        <f t="shared" si="9"/>
        <v>15710</v>
      </c>
    </row>
    <row r="220" spans="1:258" s="18" customFormat="1" thickBot="1" x14ac:dyDescent="0.3">
      <c r="A220" s="22"/>
      <c r="B220" s="23" t="s">
        <v>335</v>
      </c>
      <c r="C220" s="24"/>
      <c r="D220" s="25"/>
      <c r="E220" s="25"/>
      <c r="F220" s="26">
        <f>SUM(F212:F219)</f>
        <v>78621</v>
      </c>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IW220" s="20"/>
      <c r="IX220" s="21"/>
    </row>
    <row r="221" spans="1:258" s="18" customFormat="1" thickBot="1" x14ac:dyDescent="0.3">
      <c r="A221" s="22"/>
      <c r="B221" s="23" t="s">
        <v>336</v>
      </c>
      <c r="C221" s="24"/>
      <c r="D221" s="25"/>
      <c r="E221" s="75">
        <v>0</v>
      </c>
      <c r="F221" s="26">
        <f>(F220*E221)</f>
        <v>0</v>
      </c>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IW221" s="20"/>
      <c r="IX221" s="21"/>
    </row>
    <row r="222" spans="1:258" s="18" customFormat="1" thickBot="1" x14ac:dyDescent="0.3">
      <c r="A222" s="28"/>
      <c r="B222" s="23" t="s">
        <v>337</v>
      </c>
      <c r="C222" s="24"/>
      <c r="D222" s="25"/>
      <c r="E222" s="25"/>
      <c r="F222" s="26">
        <f>(F220-F221)</f>
        <v>78621</v>
      </c>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IW222" s="20"/>
      <c r="IX222" s="21"/>
    </row>
    <row r="223" spans="1:258" thickBot="1" x14ac:dyDescent="0.3">
      <c r="A223" s="13" t="s">
        <v>338</v>
      </c>
      <c r="B223" s="14" t="s">
        <v>123</v>
      </c>
      <c r="C223" s="14"/>
      <c r="D223" s="15"/>
      <c r="E223" s="15"/>
      <c r="F223" s="16"/>
    </row>
    <row r="224" spans="1:258" thickBot="1" x14ac:dyDescent="0.3">
      <c r="A224" s="17" t="s">
        <v>339</v>
      </c>
      <c r="B224" s="14" t="s">
        <v>125</v>
      </c>
      <c r="C224" s="14"/>
      <c r="D224" s="15"/>
      <c r="E224" s="15"/>
      <c r="F224" s="16"/>
    </row>
    <row r="225" spans="1:258" thickBot="1" x14ac:dyDescent="0.3">
      <c r="A225" s="17" t="s">
        <v>340</v>
      </c>
      <c r="B225" s="14" t="s">
        <v>127</v>
      </c>
      <c r="C225" s="14" t="s">
        <v>50</v>
      </c>
      <c r="D225" s="15">
        <v>4</v>
      </c>
      <c r="E225" s="15">
        <v>198</v>
      </c>
      <c r="F225" s="16">
        <f t="shared" ref="F225:F232" si="10">E225*D225</f>
        <v>792</v>
      </c>
    </row>
    <row r="226" spans="1:258" thickBot="1" x14ac:dyDescent="0.3">
      <c r="A226" s="17" t="s">
        <v>341</v>
      </c>
      <c r="B226" s="14" t="s">
        <v>129</v>
      </c>
      <c r="C226" s="14" t="s">
        <v>50</v>
      </c>
      <c r="D226" s="15">
        <v>4</v>
      </c>
      <c r="E226" s="15">
        <v>154</v>
      </c>
      <c r="F226" s="16">
        <f t="shared" si="10"/>
        <v>616</v>
      </c>
    </row>
    <row r="227" spans="1:258" thickBot="1" x14ac:dyDescent="0.3">
      <c r="A227" s="17" t="s">
        <v>342</v>
      </c>
      <c r="B227" s="14" t="s">
        <v>131</v>
      </c>
      <c r="C227" s="14" t="s">
        <v>24</v>
      </c>
      <c r="D227" s="15">
        <v>600</v>
      </c>
      <c r="E227" s="15">
        <v>3</v>
      </c>
      <c r="F227" s="16">
        <f t="shared" si="10"/>
        <v>1800</v>
      </c>
    </row>
    <row r="228" spans="1:258" thickBot="1" x14ac:dyDescent="0.3">
      <c r="A228" s="17" t="s">
        <v>343</v>
      </c>
      <c r="B228" s="14" t="s">
        <v>133</v>
      </c>
      <c r="C228" s="14" t="s">
        <v>17</v>
      </c>
      <c r="D228" s="15">
        <v>10</v>
      </c>
      <c r="E228" s="15">
        <v>22</v>
      </c>
      <c r="F228" s="16">
        <f t="shared" si="10"/>
        <v>220</v>
      </c>
    </row>
    <row r="229" spans="1:258" thickBot="1" x14ac:dyDescent="0.3">
      <c r="A229" s="17" t="s">
        <v>344</v>
      </c>
      <c r="B229" s="14" t="s">
        <v>135</v>
      </c>
      <c r="C229" s="14" t="s">
        <v>17</v>
      </c>
      <c r="D229" s="15">
        <v>50</v>
      </c>
      <c r="E229" s="15">
        <v>25</v>
      </c>
      <c r="F229" s="16">
        <f t="shared" si="10"/>
        <v>1250</v>
      </c>
    </row>
    <row r="230" spans="1:258" thickBot="1" x14ac:dyDescent="0.3">
      <c r="A230" s="17" t="s">
        <v>345</v>
      </c>
      <c r="B230" s="14" t="s">
        <v>137</v>
      </c>
      <c r="C230" s="14" t="s">
        <v>50</v>
      </c>
      <c r="D230" s="15">
        <v>2</v>
      </c>
      <c r="E230" s="15">
        <v>33</v>
      </c>
      <c r="F230" s="16">
        <f t="shared" si="10"/>
        <v>66</v>
      </c>
    </row>
    <row r="231" spans="1:258" thickBot="1" x14ac:dyDescent="0.3">
      <c r="A231" s="17" t="s">
        <v>346</v>
      </c>
      <c r="B231" s="14" t="s">
        <v>139</v>
      </c>
      <c r="C231" s="14" t="s">
        <v>50</v>
      </c>
      <c r="D231" s="15">
        <v>2</v>
      </c>
      <c r="E231" s="15">
        <v>41</v>
      </c>
      <c r="F231" s="16">
        <f t="shared" si="10"/>
        <v>82</v>
      </c>
    </row>
    <row r="232" spans="1:258" thickBot="1" x14ac:dyDescent="0.3">
      <c r="A232" s="17" t="s">
        <v>347</v>
      </c>
      <c r="B232" s="14" t="s">
        <v>141</v>
      </c>
      <c r="C232" s="14" t="s">
        <v>24</v>
      </c>
      <c r="D232" s="15">
        <v>560</v>
      </c>
      <c r="E232" s="15">
        <v>5</v>
      </c>
      <c r="F232" s="16">
        <f t="shared" si="10"/>
        <v>2800</v>
      </c>
    </row>
    <row r="233" spans="1:258" s="18" customFormat="1" thickBot="1" x14ac:dyDescent="0.3">
      <c r="A233" s="22"/>
      <c r="B233" s="23" t="s">
        <v>348</v>
      </c>
      <c r="C233" s="24"/>
      <c r="D233" s="25"/>
      <c r="E233" s="25"/>
      <c r="F233" s="26">
        <f>SUM(F225:F232)</f>
        <v>7626</v>
      </c>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IW233" s="20"/>
      <c r="IX233" s="21"/>
    </row>
    <row r="234" spans="1:258" s="18" customFormat="1" thickBot="1" x14ac:dyDescent="0.3">
      <c r="A234" s="22"/>
      <c r="B234" s="23" t="s">
        <v>349</v>
      </c>
      <c r="C234" s="24"/>
      <c r="D234" s="25"/>
      <c r="E234" s="75">
        <v>0</v>
      </c>
      <c r="F234" s="26">
        <f>(F233*E234)</f>
        <v>0</v>
      </c>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IW234" s="20"/>
      <c r="IX234" s="21"/>
    </row>
    <row r="235" spans="1:258" s="18" customFormat="1" thickBot="1" x14ac:dyDescent="0.3">
      <c r="A235" s="28"/>
      <c r="B235" s="23" t="s">
        <v>350</v>
      </c>
      <c r="C235" s="24"/>
      <c r="D235" s="25"/>
      <c r="E235" s="25"/>
      <c r="F235" s="26">
        <f>(F233-F234)</f>
        <v>7626</v>
      </c>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IW235" s="20"/>
      <c r="IX235" s="21"/>
    </row>
    <row r="236" spans="1:258" thickBot="1" x14ac:dyDescent="0.3">
      <c r="A236" s="13" t="s">
        <v>351</v>
      </c>
      <c r="B236" s="14" t="s">
        <v>352</v>
      </c>
      <c r="C236" s="14"/>
      <c r="D236" s="15"/>
      <c r="E236" s="15"/>
      <c r="F236" s="16"/>
    </row>
    <row r="237" spans="1:258" ht="58.2" thickBot="1" x14ac:dyDescent="0.3">
      <c r="A237" s="17" t="s">
        <v>353</v>
      </c>
      <c r="B237" s="14" t="s">
        <v>354</v>
      </c>
      <c r="C237" s="14" t="s">
        <v>271</v>
      </c>
      <c r="D237" s="15">
        <v>1</v>
      </c>
      <c r="E237" s="15">
        <v>100000</v>
      </c>
      <c r="F237" s="16">
        <f>E237*D237</f>
        <v>100000</v>
      </c>
    </row>
    <row r="238" spans="1:258" thickBot="1" x14ac:dyDescent="0.3">
      <c r="A238" s="17" t="s">
        <v>355</v>
      </c>
      <c r="B238" s="14" t="s">
        <v>356</v>
      </c>
      <c r="C238" s="14" t="s">
        <v>357</v>
      </c>
      <c r="D238" s="15">
        <v>40</v>
      </c>
      <c r="E238" s="15">
        <v>130</v>
      </c>
      <c r="F238" s="16">
        <f>E238*D238</f>
        <v>5200</v>
      </c>
    </row>
    <row r="239" spans="1:258" s="18" customFormat="1" thickBot="1" x14ac:dyDescent="0.3">
      <c r="A239" s="22"/>
      <c r="B239" s="23" t="s">
        <v>358</v>
      </c>
      <c r="C239" s="24"/>
      <c r="D239" s="25"/>
      <c r="E239" s="25"/>
      <c r="F239" s="26">
        <f>SUM(F237:F238)</f>
        <v>105200</v>
      </c>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IW239" s="20"/>
      <c r="IX239" s="21"/>
    </row>
    <row r="240" spans="1:258" s="18" customFormat="1" thickBot="1" x14ac:dyDescent="0.3">
      <c r="A240" s="22"/>
      <c r="B240" s="23" t="s">
        <v>359</v>
      </c>
      <c r="C240" s="24"/>
      <c r="D240" s="25"/>
      <c r="E240" s="75">
        <v>0</v>
      </c>
      <c r="F240" s="26">
        <f>(F239*E240)</f>
        <v>0</v>
      </c>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IW240" s="20"/>
      <c r="IX240" s="21"/>
    </row>
    <row r="241" spans="1:258" s="18" customFormat="1" thickBot="1" x14ac:dyDescent="0.3">
      <c r="A241" s="28"/>
      <c r="B241" s="23" t="s">
        <v>360</v>
      </c>
      <c r="C241" s="24"/>
      <c r="D241" s="25"/>
      <c r="E241" s="25"/>
      <c r="F241" s="26">
        <f>(F239-F240)</f>
        <v>105200</v>
      </c>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IW241" s="20"/>
      <c r="IX241" s="21"/>
    </row>
    <row r="242" spans="1:258" s="18" customFormat="1" thickBot="1" x14ac:dyDescent="0.3">
      <c r="A242" s="22"/>
      <c r="B242" s="29" t="s">
        <v>361</v>
      </c>
      <c r="C242" s="24"/>
      <c r="D242" s="25"/>
      <c r="E242" s="25"/>
      <c r="F242" s="26">
        <f>SUM(F179,F189,F197,F210,F222,F235,F241)</f>
        <v>1954344</v>
      </c>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IW242" s="20"/>
      <c r="IX242" s="21"/>
    </row>
    <row r="243" spans="1:258" s="18" customFormat="1" thickBot="1" x14ac:dyDescent="0.3">
      <c r="A243" s="22"/>
      <c r="B243" s="29" t="s">
        <v>362</v>
      </c>
      <c r="C243" s="24"/>
      <c r="D243" s="25"/>
      <c r="E243" s="75">
        <v>0</v>
      </c>
      <c r="F243" s="26">
        <f>(F242*E243)</f>
        <v>0</v>
      </c>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IW243" s="20"/>
      <c r="IX243" s="21"/>
    </row>
    <row r="244" spans="1:258" s="18" customFormat="1" thickBot="1" x14ac:dyDescent="0.3">
      <c r="A244" s="28"/>
      <c r="B244" s="29" t="s">
        <v>363</v>
      </c>
      <c r="C244" s="24"/>
      <c r="D244" s="25"/>
      <c r="E244" s="25"/>
      <c r="F244" s="26">
        <f>(F242-F243)</f>
        <v>1954344</v>
      </c>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IW244" s="20"/>
      <c r="IX244" s="21"/>
    </row>
    <row r="245" spans="1:258" thickBot="1" x14ac:dyDescent="0.3">
      <c r="A245" s="13" t="s">
        <v>364</v>
      </c>
      <c r="B245" s="14" t="s">
        <v>149</v>
      </c>
      <c r="C245" s="14"/>
      <c r="D245" s="15"/>
      <c r="E245" s="15"/>
      <c r="F245" s="16"/>
    </row>
    <row r="246" spans="1:258" thickBot="1" x14ac:dyDescent="0.3">
      <c r="A246" s="13" t="s">
        <v>365</v>
      </c>
      <c r="B246" s="14" t="s">
        <v>151</v>
      </c>
      <c r="C246" s="14"/>
      <c r="D246" s="15"/>
      <c r="E246" s="15"/>
      <c r="F246" s="16"/>
    </row>
    <row r="247" spans="1:258" thickBot="1" x14ac:dyDescent="0.3">
      <c r="A247" s="17" t="s">
        <v>366</v>
      </c>
      <c r="B247" s="14" t="s">
        <v>153</v>
      </c>
      <c r="C247" s="14"/>
      <c r="D247" s="15"/>
      <c r="E247" s="15"/>
      <c r="F247" s="16"/>
    </row>
    <row r="248" spans="1:258" ht="24" thickBot="1" x14ac:dyDescent="0.3">
      <c r="A248" s="17" t="s">
        <v>367</v>
      </c>
      <c r="B248" s="14" t="s">
        <v>368</v>
      </c>
      <c r="C248" s="14"/>
      <c r="D248" s="15"/>
      <c r="E248" s="15"/>
      <c r="F248" s="16"/>
    </row>
    <row r="249" spans="1:258" ht="24" thickBot="1" x14ac:dyDescent="0.3">
      <c r="A249" s="17" t="s">
        <v>369</v>
      </c>
      <c r="B249" s="14" t="s">
        <v>370</v>
      </c>
      <c r="C249" s="14"/>
      <c r="D249" s="15"/>
      <c r="E249" s="15"/>
      <c r="F249" s="16"/>
    </row>
    <row r="250" spans="1:258" thickBot="1" x14ac:dyDescent="0.3">
      <c r="A250" s="17" t="s">
        <v>371</v>
      </c>
      <c r="B250" s="14" t="s">
        <v>155</v>
      </c>
      <c r="C250" s="14" t="s">
        <v>17</v>
      </c>
      <c r="D250" s="15">
        <v>3800</v>
      </c>
      <c r="E250" s="15">
        <v>58</v>
      </c>
      <c r="F250" s="16">
        <f>E250*D250</f>
        <v>220400</v>
      </c>
    </row>
    <row r="251" spans="1:258" thickBot="1" x14ac:dyDescent="0.3">
      <c r="A251" s="17" t="s">
        <v>372</v>
      </c>
      <c r="B251" s="14" t="s">
        <v>373</v>
      </c>
      <c r="C251" s="14" t="s">
        <v>160</v>
      </c>
      <c r="D251" s="15">
        <v>20</v>
      </c>
      <c r="E251" s="15">
        <v>290</v>
      </c>
      <c r="F251" s="16">
        <f>E251*D251</f>
        <v>5800</v>
      </c>
    </row>
    <row r="252" spans="1:258" thickBot="1" x14ac:dyDescent="0.3">
      <c r="A252" s="17" t="s">
        <v>374</v>
      </c>
      <c r="B252" s="14" t="s">
        <v>157</v>
      </c>
      <c r="C252" s="14" t="s">
        <v>17</v>
      </c>
      <c r="D252" s="15">
        <v>3800</v>
      </c>
      <c r="E252" s="15">
        <v>62.5</v>
      </c>
      <c r="F252" s="16">
        <f>E252*D252</f>
        <v>237500</v>
      </c>
    </row>
    <row r="253" spans="1:258" thickBot="1" x14ac:dyDescent="0.3">
      <c r="A253" s="17" t="s">
        <v>375</v>
      </c>
      <c r="B253" s="14" t="s">
        <v>159</v>
      </c>
      <c r="C253" s="14" t="s">
        <v>160</v>
      </c>
      <c r="D253" s="15">
        <v>200</v>
      </c>
      <c r="E253" s="15">
        <v>360</v>
      </c>
      <c r="F253" s="16">
        <f>E253*D253</f>
        <v>72000</v>
      </c>
    </row>
    <row r="254" spans="1:258" s="18" customFormat="1" thickBot="1" x14ac:dyDescent="0.3">
      <c r="A254" s="22"/>
      <c r="B254" s="23" t="s">
        <v>376</v>
      </c>
      <c r="C254" s="24"/>
      <c r="D254" s="25"/>
      <c r="E254" s="25"/>
      <c r="F254" s="26">
        <f>SUM(F250:F253)</f>
        <v>535700</v>
      </c>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IW254" s="20"/>
      <c r="IX254" s="21"/>
    </row>
    <row r="255" spans="1:258" s="18" customFormat="1" thickBot="1" x14ac:dyDescent="0.3">
      <c r="A255" s="22"/>
      <c r="B255" s="23" t="s">
        <v>377</v>
      </c>
      <c r="C255" s="24"/>
      <c r="D255" s="25"/>
      <c r="E255" s="75">
        <v>0</v>
      </c>
      <c r="F255" s="26">
        <f>(F254*E255)</f>
        <v>0</v>
      </c>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IW255" s="20"/>
      <c r="IX255" s="21"/>
    </row>
    <row r="256" spans="1:258" s="18" customFormat="1" thickBot="1" x14ac:dyDescent="0.3">
      <c r="A256" s="28"/>
      <c r="B256" s="23" t="s">
        <v>378</v>
      </c>
      <c r="C256" s="24"/>
      <c r="D256" s="25"/>
      <c r="E256" s="25"/>
      <c r="F256" s="26">
        <f>(F254-F255)</f>
        <v>535700</v>
      </c>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IW256" s="20"/>
      <c r="IX256" s="21"/>
    </row>
    <row r="257" spans="1:258" thickBot="1" x14ac:dyDescent="0.3">
      <c r="A257" s="13" t="s">
        <v>379</v>
      </c>
      <c r="B257" s="14" t="s">
        <v>123</v>
      </c>
      <c r="C257" s="14"/>
      <c r="D257" s="15"/>
      <c r="E257" s="15"/>
      <c r="F257" s="16"/>
    </row>
    <row r="258" spans="1:258" thickBot="1" x14ac:dyDescent="0.3">
      <c r="A258" s="17" t="s">
        <v>380</v>
      </c>
      <c r="B258" s="14" t="s">
        <v>166</v>
      </c>
      <c r="C258" s="14" t="s">
        <v>17</v>
      </c>
      <c r="D258" s="15">
        <v>300</v>
      </c>
      <c r="E258" s="15">
        <v>5</v>
      </c>
      <c r="F258" s="16">
        <f t="shared" ref="F258:F263" si="11">E258*D258</f>
        <v>1500</v>
      </c>
    </row>
    <row r="259" spans="1:258" thickBot="1" x14ac:dyDescent="0.3">
      <c r="A259" s="17" t="s">
        <v>381</v>
      </c>
      <c r="B259" s="14" t="s">
        <v>168</v>
      </c>
      <c r="C259" s="14" t="s">
        <v>17</v>
      </c>
      <c r="D259" s="15">
        <v>3000</v>
      </c>
      <c r="E259" s="15">
        <v>1</v>
      </c>
      <c r="F259" s="16">
        <f t="shared" si="11"/>
        <v>3000</v>
      </c>
    </row>
    <row r="260" spans="1:258" thickBot="1" x14ac:dyDescent="0.3">
      <c r="A260" s="17" t="s">
        <v>382</v>
      </c>
      <c r="B260" s="14" t="s">
        <v>170</v>
      </c>
      <c r="C260" s="14" t="s">
        <v>171</v>
      </c>
      <c r="D260" s="15">
        <v>0</v>
      </c>
      <c r="E260" s="15">
        <v>21</v>
      </c>
      <c r="F260" s="16">
        <f t="shared" si="11"/>
        <v>0</v>
      </c>
    </row>
    <row r="261" spans="1:258" thickBot="1" x14ac:dyDescent="0.3">
      <c r="A261" s="17" t="s">
        <v>383</v>
      </c>
      <c r="B261" s="14" t="s">
        <v>173</v>
      </c>
      <c r="C261" s="14" t="s">
        <v>24</v>
      </c>
      <c r="D261" s="15">
        <v>40</v>
      </c>
      <c r="E261" s="15">
        <v>45</v>
      </c>
      <c r="F261" s="16">
        <f t="shared" si="11"/>
        <v>1800</v>
      </c>
    </row>
    <row r="262" spans="1:258" thickBot="1" x14ac:dyDescent="0.3">
      <c r="A262" s="17" t="s">
        <v>384</v>
      </c>
      <c r="B262" s="14" t="s">
        <v>175</v>
      </c>
      <c r="C262" s="14" t="s">
        <v>24</v>
      </c>
      <c r="D262" s="15">
        <v>100</v>
      </c>
      <c r="E262" s="15">
        <v>45</v>
      </c>
      <c r="F262" s="16">
        <f t="shared" si="11"/>
        <v>4500</v>
      </c>
    </row>
    <row r="263" spans="1:258" thickBot="1" x14ac:dyDescent="0.3">
      <c r="A263" s="17" t="s">
        <v>385</v>
      </c>
      <c r="B263" s="14" t="s">
        <v>177</v>
      </c>
      <c r="C263" s="14" t="s">
        <v>17</v>
      </c>
      <c r="D263" s="15">
        <v>75</v>
      </c>
      <c r="E263" s="15">
        <v>151</v>
      </c>
      <c r="F263" s="16">
        <f t="shared" si="11"/>
        <v>11325</v>
      </c>
    </row>
    <row r="264" spans="1:258" s="18" customFormat="1" thickBot="1" x14ac:dyDescent="0.3">
      <c r="A264" s="22"/>
      <c r="B264" s="23" t="s">
        <v>386</v>
      </c>
      <c r="C264" s="24"/>
      <c r="D264" s="25"/>
      <c r="E264" s="25"/>
      <c r="F264" s="26">
        <f>SUM(F258:F263)</f>
        <v>22125</v>
      </c>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IW264" s="20"/>
      <c r="IX264" s="21"/>
    </row>
    <row r="265" spans="1:258" s="18" customFormat="1" thickBot="1" x14ac:dyDescent="0.3">
      <c r="A265" s="22"/>
      <c r="B265" s="23" t="s">
        <v>387</v>
      </c>
      <c r="C265" s="24"/>
      <c r="D265" s="25"/>
      <c r="E265" s="75">
        <v>0</v>
      </c>
      <c r="F265" s="26">
        <f>(F264*E265)</f>
        <v>0</v>
      </c>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IW265" s="20"/>
      <c r="IX265" s="21"/>
    </row>
    <row r="266" spans="1:258" s="18" customFormat="1" thickBot="1" x14ac:dyDescent="0.3">
      <c r="A266" s="28"/>
      <c r="B266" s="23" t="s">
        <v>388</v>
      </c>
      <c r="C266" s="24"/>
      <c r="D266" s="25"/>
      <c r="E266" s="25"/>
      <c r="F266" s="26">
        <f>(F264-F265)</f>
        <v>22125</v>
      </c>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IW266" s="20"/>
      <c r="IX266" s="21"/>
    </row>
    <row r="267" spans="1:258" s="18" customFormat="1" thickBot="1" x14ac:dyDescent="0.3">
      <c r="A267" s="22"/>
      <c r="B267" s="29" t="s">
        <v>389</v>
      </c>
      <c r="C267" s="24"/>
      <c r="D267" s="25"/>
      <c r="E267" s="25"/>
      <c r="F267" s="26">
        <f>SUM(F256,F266)</f>
        <v>557825</v>
      </c>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IW267" s="20"/>
      <c r="IX267" s="21"/>
    </row>
    <row r="268" spans="1:258" s="18" customFormat="1" thickBot="1" x14ac:dyDescent="0.3">
      <c r="A268" s="22"/>
      <c r="B268" s="29" t="s">
        <v>390</v>
      </c>
      <c r="C268" s="24"/>
      <c r="D268" s="25"/>
      <c r="E268" s="75">
        <v>0</v>
      </c>
      <c r="F268" s="26">
        <f>(F267*E268)</f>
        <v>0</v>
      </c>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IW268" s="20"/>
      <c r="IX268" s="21"/>
    </row>
    <row r="269" spans="1:258" s="18" customFormat="1" thickBot="1" x14ac:dyDescent="0.3">
      <c r="A269" s="28"/>
      <c r="B269" s="29" t="s">
        <v>391</v>
      </c>
      <c r="C269" s="24"/>
      <c r="D269" s="25"/>
      <c r="E269" s="25"/>
      <c r="F269" s="26">
        <f>(F267-F268)</f>
        <v>557825</v>
      </c>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IW269" s="20"/>
      <c r="IX269" s="21"/>
    </row>
    <row r="270" spans="1:258" s="18" customFormat="1" thickBot="1" x14ac:dyDescent="0.3">
      <c r="A270" s="22"/>
      <c r="B270" s="30" t="s">
        <v>392</v>
      </c>
      <c r="C270" s="24"/>
      <c r="D270" s="25"/>
      <c r="E270" s="25"/>
      <c r="F270" s="26">
        <f>SUM(F139,F148,F244,F269)</f>
        <v>2953048</v>
      </c>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IW270" s="20"/>
      <c r="IX270" s="21"/>
    </row>
    <row r="271" spans="1:258" s="18" customFormat="1" thickBot="1" x14ac:dyDescent="0.3">
      <c r="A271" s="22"/>
      <c r="B271" s="30" t="s">
        <v>393</v>
      </c>
      <c r="C271" s="24"/>
      <c r="D271" s="25"/>
      <c r="E271" s="75">
        <v>0</v>
      </c>
      <c r="F271" s="26">
        <f>(F270*E271)</f>
        <v>0</v>
      </c>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IW271" s="20"/>
      <c r="IX271" s="21"/>
    </row>
    <row r="272" spans="1:258" s="18" customFormat="1" thickBot="1" x14ac:dyDescent="0.3">
      <c r="A272" s="28"/>
      <c r="B272" s="30" t="s">
        <v>394</v>
      </c>
      <c r="C272" s="24"/>
      <c r="D272" s="25"/>
      <c r="E272" s="25"/>
      <c r="F272" s="26">
        <f>(F270-F271)</f>
        <v>2953048</v>
      </c>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IW272" s="20"/>
      <c r="IX272" s="21"/>
    </row>
    <row r="273" spans="1:258" thickBot="1" x14ac:dyDescent="0.3">
      <c r="A273" s="48"/>
      <c r="B273" s="49"/>
      <c r="C273" s="49"/>
      <c r="D273" s="49"/>
      <c r="E273" s="49"/>
      <c r="F273" s="50"/>
    </row>
    <row r="274" spans="1:258" s="18" customFormat="1" thickBot="1" x14ac:dyDescent="0.3">
      <c r="A274" s="22"/>
      <c r="B274" s="24" t="s">
        <v>395</v>
      </c>
      <c r="C274" s="24"/>
      <c r="D274" s="25"/>
      <c r="E274" s="25"/>
      <c r="F274" s="26">
        <f>SUM(F110,F272)</f>
        <v>3568473</v>
      </c>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IW274" s="20"/>
      <c r="IX274" s="21"/>
    </row>
    <row r="275" spans="1:258" s="18" customFormat="1" thickBot="1" x14ac:dyDescent="0.3">
      <c r="A275" s="22"/>
      <c r="B275" s="24" t="s">
        <v>396</v>
      </c>
      <c r="C275" s="24"/>
      <c r="D275" s="25"/>
      <c r="E275" s="27">
        <v>0</v>
      </c>
      <c r="F275" s="26">
        <f>(F274*E275)</f>
        <v>0</v>
      </c>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IW275" s="20"/>
      <c r="IX275" s="21"/>
    </row>
    <row r="276" spans="1:258" s="18" customFormat="1" thickBot="1" x14ac:dyDescent="0.3">
      <c r="A276" s="28"/>
      <c r="B276" s="24" t="s">
        <v>397</v>
      </c>
      <c r="C276" s="24"/>
      <c r="D276" s="25"/>
      <c r="E276" s="25"/>
      <c r="F276" s="26">
        <f>(F274-F275)</f>
        <v>3568473</v>
      </c>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IW276" s="20"/>
      <c r="IX276" s="21"/>
    </row>
    <row r="277" spans="1:258" thickBot="1" x14ac:dyDescent="0.3">
      <c r="A277" s="51" t="s">
        <v>398</v>
      </c>
      <c r="B277" s="52"/>
      <c r="C277" s="52"/>
      <c r="D277" s="53"/>
      <c r="E277" s="31">
        <v>0.17</v>
      </c>
      <c r="F277" s="26">
        <f>(F276*E277)</f>
        <v>606640.41</v>
      </c>
    </row>
    <row r="278" spans="1:258" thickBot="1" x14ac:dyDescent="0.3">
      <c r="A278" s="48" t="s">
        <v>399</v>
      </c>
      <c r="B278" s="49"/>
      <c r="C278" s="49"/>
      <c r="D278" s="49"/>
      <c r="E278" s="50"/>
      <c r="F278" s="26">
        <f>(F276+F277)</f>
        <v>4175113.41</v>
      </c>
    </row>
    <row r="279" spans="1:258" s="32" customFormat="1" thickBot="1" x14ac:dyDescent="0.3">
      <c r="A279" s="36"/>
      <c r="B279" s="37"/>
      <c r="C279" s="36"/>
      <c r="D279" s="39"/>
      <c r="E279" s="39"/>
      <c r="F279" s="41"/>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IW279" s="20"/>
      <c r="IX279" s="34"/>
    </row>
    <row r="280" spans="1:258" s="32" customFormat="1" thickBot="1" x14ac:dyDescent="0.3">
      <c r="A280" s="36"/>
      <c r="B280" s="37" t="s">
        <v>400</v>
      </c>
      <c r="C280" s="36"/>
      <c r="D280" s="39"/>
      <c r="E280" s="39"/>
      <c r="F280" s="41"/>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IW280" s="20"/>
      <c r="IX280" s="34"/>
    </row>
    <row r="281" spans="1:258" thickBot="1" x14ac:dyDescent="0.3">
      <c r="A281" s="54" t="s">
        <v>401</v>
      </c>
      <c r="B281" s="55"/>
      <c r="C281" s="56"/>
      <c r="D281" s="42">
        <f>F17</f>
        <v>42525</v>
      </c>
      <c r="E281" s="42"/>
      <c r="F281" s="42"/>
    </row>
    <row r="282" spans="1:258" thickBot="1" x14ac:dyDescent="0.3">
      <c r="A282" s="54" t="s">
        <v>402</v>
      </c>
      <c r="B282" s="55"/>
      <c r="C282" s="56"/>
      <c r="D282" s="42">
        <f>F22</f>
        <v>2700</v>
      </c>
      <c r="E282" s="42"/>
      <c r="F282" s="42"/>
    </row>
    <row r="283" spans="1:258" thickBot="1" x14ac:dyDescent="0.3">
      <c r="A283" s="57" t="s">
        <v>403</v>
      </c>
      <c r="B283" s="58"/>
      <c r="C283" s="59"/>
      <c r="D283" s="26"/>
      <c r="E283" s="42">
        <f>F25</f>
        <v>45225</v>
      </c>
      <c r="F283" s="26"/>
    </row>
    <row r="284" spans="1:258" thickBot="1" x14ac:dyDescent="0.3">
      <c r="A284" s="54" t="s">
        <v>404</v>
      </c>
      <c r="B284" s="55"/>
      <c r="C284" s="56"/>
      <c r="D284" s="42">
        <f>F47</f>
        <v>53167</v>
      </c>
      <c r="E284" s="42"/>
      <c r="F284" s="42"/>
    </row>
    <row r="285" spans="1:258" thickBot="1" x14ac:dyDescent="0.3">
      <c r="A285" s="54" t="s">
        <v>405</v>
      </c>
      <c r="B285" s="55"/>
      <c r="C285" s="56"/>
      <c r="D285" s="42">
        <f>F57</f>
        <v>59540</v>
      </c>
      <c r="E285" s="42"/>
      <c r="F285" s="42"/>
    </row>
    <row r="286" spans="1:258" thickBot="1" x14ac:dyDescent="0.3">
      <c r="A286" s="54" t="s">
        <v>406</v>
      </c>
      <c r="B286" s="55"/>
      <c r="C286" s="56"/>
      <c r="D286" s="42">
        <f>F64</f>
        <v>181350</v>
      </c>
      <c r="E286" s="42"/>
      <c r="F286" s="42"/>
    </row>
    <row r="287" spans="1:258" thickBot="1" x14ac:dyDescent="0.3">
      <c r="A287" s="54" t="s">
        <v>407</v>
      </c>
      <c r="B287" s="55"/>
      <c r="C287" s="56"/>
      <c r="D287" s="42">
        <f>F69</f>
        <v>32300</v>
      </c>
      <c r="E287" s="42"/>
      <c r="F287" s="42"/>
    </row>
    <row r="288" spans="1:258" thickBot="1" x14ac:dyDescent="0.3">
      <c r="A288" s="54" t="s">
        <v>408</v>
      </c>
      <c r="B288" s="55"/>
      <c r="C288" s="56"/>
      <c r="D288" s="42">
        <f>F82</f>
        <v>5568</v>
      </c>
      <c r="E288" s="42"/>
      <c r="F288" s="42"/>
    </row>
    <row r="289" spans="1:6" thickBot="1" x14ac:dyDescent="0.3">
      <c r="A289" s="57" t="s">
        <v>409</v>
      </c>
      <c r="B289" s="58"/>
      <c r="C289" s="59"/>
      <c r="D289" s="26"/>
      <c r="E289" s="42">
        <f>F85</f>
        <v>331925</v>
      </c>
      <c r="F289" s="26"/>
    </row>
    <row r="290" spans="1:6" thickBot="1" x14ac:dyDescent="0.3">
      <c r="A290" s="54" t="s">
        <v>410</v>
      </c>
      <c r="B290" s="55"/>
      <c r="C290" s="56"/>
      <c r="D290" s="42">
        <f>F94</f>
        <v>216150</v>
      </c>
      <c r="E290" s="42"/>
      <c r="F290" s="42"/>
    </row>
    <row r="291" spans="1:6" thickBot="1" x14ac:dyDescent="0.3">
      <c r="A291" s="54" t="s">
        <v>411</v>
      </c>
      <c r="B291" s="55"/>
      <c r="C291" s="56"/>
      <c r="D291" s="42">
        <f>F104</f>
        <v>22125</v>
      </c>
      <c r="E291" s="42"/>
      <c r="F291" s="42"/>
    </row>
    <row r="292" spans="1:6" thickBot="1" x14ac:dyDescent="0.3">
      <c r="A292" s="57" t="s">
        <v>412</v>
      </c>
      <c r="B292" s="58"/>
      <c r="C292" s="59"/>
      <c r="D292" s="26"/>
      <c r="E292" s="42">
        <f>F107</f>
        <v>238275</v>
      </c>
      <c r="F292" s="26"/>
    </row>
    <row r="293" spans="1:6" thickBot="1" x14ac:dyDescent="0.3">
      <c r="A293" s="60" t="s">
        <v>413</v>
      </c>
      <c r="B293" s="61"/>
      <c r="C293" s="62"/>
      <c r="D293" s="26"/>
      <c r="E293" s="26"/>
      <c r="F293" s="42">
        <f>F110</f>
        <v>615425</v>
      </c>
    </row>
    <row r="294" spans="1:6" thickBot="1" x14ac:dyDescent="0.3">
      <c r="A294" s="54" t="s">
        <v>414</v>
      </c>
      <c r="B294" s="55"/>
      <c r="C294" s="56"/>
      <c r="D294" s="42">
        <f>F125</f>
        <v>349589</v>
      </c>
      <c r="E294" s="42"/>
      <c r="F294" s="42"/>
    </row>
    <row r="295" spans="1:6" thickBot="1" x14ac:dyDescent="0.3">
      <c r="A295" s="54" t="s">
        <v>415</v>
      </c>
      <c r="B295" s="55"/>
      <c r="C295" s="56"/>
      <c r="D295" s="42">
        <f>F130</f>
        <v>25200</v>
      </c>
      <c r="E295" s="42"/>
      <c r="F295" s="42"/>
    </row>
    <row r="296" spans="1:6" thickBot="1" x14ac:dyDescent="0.3">
      <c r="A296" s="54" t="s">
        <v>416</v>
      </c>
      <c r="B296" s="55"/>
      <c r="C296" s="56"/>
      <c r="D296" s="42">
        <f>F136</f>
        <v>54300</v>
      </c>
      <c r="E296" s="42"/>
      <c r="F296" s="42"/>
    </row>
    <row r="297" spans="1:6" thickBot="1" x14ac:dyDescent="0.3">
      <c r="A297" s="57" t="s">
        <v>417</v>
      </c>
      <c r="B297" s="58"/>
      <c r="C297" s="59"/>
      <c r="D297" s="26"/>
      <c r="E297" s="42">
        <f>F139</f>
        <v>429089</v>
      </c>
      <c r="F297" s="26"/>
    </row>
    <row r="298" spans="1:6" thickBot="1" x14ac:dyDescent="0.3">
      <c r="A298" s="54" t="s">
        <v>418</v>
      </c>
      <c r="B298" s="55"/>
      <c r="C298" s="56"/>
      <c r="D298" s="42">
        <f>F145</f>
        <v>11790</v>
      </c>
      <c r="E298" s="42"/>
      <c r="F298" s="42"/>
    </row>
    <row r="299" spans="1:6" thickBot="1" x14ac:dyDescent="0.3">
      <c r="A299" s="57" t="s">
        <v>419</v>
      </c>
      <c r="B299" s="58"/>
      <c r="C299" s="59"/>
      <c r="D299" s="26"/>
      <c r="E299" s="42">
        <f>F148</f>
        <v>11790</v>
      </c>
      <c r="F299" s="26"/>
    </row>
    <row r="300" spans="1:6" thickBot="1" x14ac:dyDescent="0.3">
      <c r="A300" s="54" t="s">
        <v>420</v>
      </c>
      <c r="B300" s="55"/>
      <c r="C300" s="56"/>
      <c r="D300" s="42">
        <f>F179</f>
        <v>412957</v>
      </c>
      <c r="E300" s="42"/>
      <c r="F300" s="42"/>
    </row>
    <row r="301" spans="1:6" thickBot="1" x14ac:dyDescent="0.3">
      <c r="A301" s="54" t="s">
        <v>421</v>
      </c>
      <c r="B301" s="55"/>
      <c r="C301" s="56"/>
      <c r="D301" s="42">
        <f>F189</f>
        <v>312510</v>
      </c>
      <c r="E301" s="42"/>
      <c r="F301" s="42"/>
    </row>
    <row r="302" spans="1:6" thickBot="1" x14ac:dyDescent="0.3">
      <c r="A302" s="54" t="s">
        <v>422</v>
      </c>
      <c r="B302" s="55"/>
      <c r="C302" s="56"/>
      <c r="D302" s="42">
        <f>F197</f>
        <v>686800</v>
      </c>
      <c r="E302" s="42"/>
      <c r="F302" s="42"/>
    </row>
    <row r="303" spans="1:6" thickBot="1" x14ac:dyDescent="0.3">
      <c r="A303" s="54" t="s">
        <v>423</v>
      </c>
      <c r="B303" s="55"/>
      <c r="C303" s="56"/>
      <c r="D303" s="42">
        <f>F210</f>
        <v>350630</v>
      </c>
      <c r="E303" s="42"/>
      <c r="F303" s="42"/>
    </row>
    <row r="304" spans="1:6" thickBot="1" x14ac:dyDescent="0.3">
      <c r="A304" s="54" t="s">
        <v>424</v>
      </c>
      <c r="B304" s="55"/>
      <c r="C304" s="56"/>
      <c r="D304" s="42">
        <f>F222</f>
        <v>78621</v>
      </c>
      <c r="E304" s="42"/>
      <c r="F304" s="42"/>
    </row>
    <row r="305" spans="1:7" thickBot="1" x14ac:dyDescent="0.3">
      <c r="A305" s="54" t="s">
        <v>425</v>
      </c>
      <c r="B305" s="55"/>
      <c r="C305" s="56"/>
      <c r="D305" s="42">
        <f>F235</f>
        <v>7626</v>
      </c>
      <c r="E305" s="42"/>
      <c r="F305" s="42"/>
    </row>
    <row r="306" spans="1:7" thickBot="1" x14ac:dyDescent="0.3">
      <c r="A306" s="54" t="s">
        <v>426</v>
      </c>
      <c r="B306" s="55"/>
      <c r="C306" s="56"/>
      <c r="D306" s="42">
        <f>F241</f>
        <v>105200</v>
      </c>
      <c r="E306" s="42"/>
      <c r="F306" s="42"/>
    </row>
    <row r="307" spans="1:7" thickBot="1" x14ac:dyDescent="0.3">
      <c r="A307" s="57" t="s">
        <v>427</v>
      </c>
      <c r="B307" s="58"/>
      <c r="C307" s="59"/>
      <c r="D307" s="26"/>
      <c r="E307" s="42">
        <f>F244</f>
        <v>1954344</v>
      </c>
      <c r="F307" s="26"/>
    </row>
    <row r="308" spans="1:7" thickBot="1" x14ac:dyDescent="0.3">
      <c r="A308" s="54" t="s">
        <v>428</v>
      </c>
      <c r="B308" s="55"/>
      <c r="C308" s="56"/>
      <c r="D308" s="42">
        <f>F256</f>
        <v>535700</v>
      </c>
      <c r="E308" s="42"/>
      <c r="F308" s="42"/>
    </row>
    <row r="309" spans="1:7" thickBot="1" x14ac:dyDescent="0.3">
      <c r="A309" s="54" t="s">
        <v>429</v>
      </c>
      <c r="B309" s="55"/>
      <c r="C309" s="56"/>
      <c r="D309" s="42">
        <f>F266</f>
        <v>22125</v>
      </c>
      <c r="E309" s="42"/>
      <c r="F309" s="42"/>
    </row>
    <row r="310" spans="1:7" thickBot="1" x14ac:dyDescent="0.3">
      <c r="A310" s="57" t="s">
        <v>430</v>
      </c>
      <c r="B310" s="58"/>
      <c r="C310" s="59"/>
      <c r="D310" s="26"/>
      <c r="E310" s="42">
        <f>F269</f>
        <v>557825</v>
      </c>
      <c r="F310" s="26"/>
    </row>
    <row r="311" spans="1:7" thickBot="1" x14ac:dyDescent="0.3">
      <c r="A311" s="63" t="s">
        <v>431</v>
      </c>
      <c r="B311" s="64"/>
      <c r="C311" s="65"/>
      <c r="D311" s="26"/>
      <c r="E311" s="26"/>
      <c r="F311" s="42">
        <f>F272</f>
        <v>2953048</v>
      </c>
    </row>
    <row r="312" spans="1:7" thickBot="1" x14ac:dyDescent="0.3">
      <c r="A312" s="66" t="s">
        <v>432</v>
      </c>
      <c r="B312" s="67"/>
      <c r="C312" s="68"/>
      <c r="D312" s="43"/>
      <c r="E312" s="43"/>
      <c r="F312" s="43">
        <f>F276</f>
        <v>3568473</v>
      </c>
    </row>
    <row r="313" spans="1:7" thickBot="1" x14ac:dyDescent="0.3">
      <c r="A313" s="69" t="s">
        <v>433</v>
      </c>
      <c r="B313" s="70"/>
      <c r="C313" s="71"/>
      <c r="D313" s="26"/>
      <c r="E313" s="26"/>
      <c r="F313" s="42">
        <f>F278</f>
        <v>4175113.41</v>
      </c>
    </row>
    <row r="314" spans="1:7" thickBot="1" x14ac:dyDescent="0.3">
      <c r="A314" s="35"/>
      <c r="B314" s="35"/>
      <c r="C314" s="35"/>
      <c r="D314" s="44"/>
      <c r="E314" s="38"/>
      <c r="F314" s="38"/>
      <c r="G314" s="40"/>
    </row>
    <row r="315" spans="1:7" thickBot="1" x14ac:dyDescent="0.3">
      <c r="A315" s="45" t="s">
        <v>434</v>
      </c>
      <c r="B315" s="72"/>
      <c r="C315" s="72"/>
      <c r="D315" s="72"/>
      <c r="E315" s="72"/>
      <c r="F315" s="72"/>
    </row>
    <row r="316" spans="1:7" thickBot="1" x14ac:dyDescent="0.3">
      <c r="A316" s="35"/>
      <c r="B316" s="35"/>
      <c r="C316" s="35"/>
      <c r="D316" s="44"/>
      <c r="E316" s="38"/>
      <c r="F316" s="38"/>
      <c r="G316" s="40"/>
    </row>
    <row r="317" spans="1:7" thickBot="1" x14ac:dyDescent="0.3">
      <c r="A317" s="35"/>
      <c r="B317" s="35"/>
      <c r="C317" s="35"/>
      <c r="D317" s="44"/>
      <c r="E317" s="38"/>
      <c r="F317" s="38"/>
      <c r="G317" s="40"/>
    </row>
    <row r="318" spans="1:7" thickBot="1" x14ac:dyDescent="0.3">
      <c r="A318" s="45" t="s">
        <v>435</v>
      </c>
      <c r="B318" s="73"/>
      <c r="C318" s="73"/>
      <c r="D318" s="73"/>
      <c r="E318" s="73"/>
      <c r="F318" s="73"/>
    </row>
    <row r="319" spans="1:7" thickBot="1" x14ac:dyDescent="0.3">
      <c r="A319" s="35"/>
      <c r="B319" s="35"/>
      <c r="C319" s="35"/>
      <c r="D319" s="44"/>
      <c r="E319" s="38"/>
      <c r="F319" s="38"/>
      <c r="G319" s="40"/>
    </row>
    <row r="320" spans="1:7" thickBot="1" x14ac:dyDescent="0.3">
      <c r="A320" s="45" t="s">
        <v>436</v>
      </c>
      <c r="B320" s="74"/>
      <c r="C320" s="74"/>
      <c r="D320" s="74"/>
      <c r="E320" s="74"/>
      <c r="F320" s="74"/>
    </row>
  </sheetData>
  <sheetProtection algorithmName="SHA-512" hashValue="IYPMWWD/TWLBG85nGQ74dAbj4piJwubGG/Cu16v9o/eb7W7cG78qEi3HyQlSrdJpFGgHsHC+q5uR3lw7gGbSTw==" saltValue="FIP/jMF4mch4t6lA+dnvRw==" spinCount="100000" sheet="1" objects="1" scenarios="1" selectLockedCells="1"/>
  <mergeCells count="41">
    <mergeCell ref="A312:C312"/>
    <mergeCell ref="A313:C313"/>
    <mergeCell ref="B315:F315"/>
    <mergeCell ref="B318:F318"/>
    <mergeCell ref="B320:F320"/>
    <mergeCell ref="A306:C306"/>
    <mergeCell ref="A307:C307"/>
    <mergeCell ref="A308:C308"/>
    <mergeCell ref="A309:C309"/>
    <mergeCell ref="A310:C310"/>
    <mergeCell ref="A311:C311"/>
    <mergeCell ref="A300:C300"/>
    <mergeCell ref="A301:C301"/>
    <mergeCell ref="A302:C302"/>
    <mergeCell ref="A303:C303"/>
    <mergeCell ref="A304:C304"/>
    <mergeCell ref="A305:C305"/>
    <mergeCell ref="A294:C294"/>
    <mergeCell ref="A295:C295"/>
    <mergeCell ref="A296:C296"/>
    <mergeCell ref="A297:C297"/>
    <mergeCell ref="A298:C298"/>
    <mergeCell ref="A299:C299"/>
    <mergeCell ref="A288:C288"/>
    <mergeCell ref="A289:C289"/>
    <mergeCell ref="A290:C290"/>
    <mergeCell ref="A291:C291"/>
    <mergeCell ref="A292:C292"/>
    <mergeCell ref="A293:C293"/>
    <mergeCell ref="A282:C282"/>
    <mergeCell ref="A283:C283"/>
    <mergeCell ref="A284:C284"/>
    <mergeCell ref="A285:C285"/>
    <mergeCell ref="A286:C286"/>
    <mergeCell ref="A287:C287"/>
    <mergeCell ref="C1:F1"/>
    <mergeCell ref="A2:F2"/>
    <mergeCell ref="A273:F273"/>
    <mergeCell ref="A277:D277"/>
    <mergeCell ref="A278:E278"/>
    <mergeCell ref="A281:C281"/>
  </mergeCells>
  <pageMargins left="0.75" right="0.75" top="0.24" bottom="0.94" header="0.16" footer="0.16"/>
  <pageSetup paperSize="9" scale="84" fitToHeight="0" orientation="landscape" horizontalDpi="4294967293" verticalDpi="4294967293" r:id="rId1"/>
  <headerFooter>
    <oddFooter>&amp;Cדף &amp;P  מתוך &amp;N&amp;Rחתימה:
           ----------------------------------</oddFooter>
  </headerFooter>
  <rowBreaks count="1" manualBreakCount="1">
    <brk id="369" max="5" man="1"/>
  </rowBreaks>
  <colBreaks count="1" manualBreakCount="1">
    <brk id="4" max="4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D87B82F7E862418029DF5DE0319329" ma:contentTypeVersion="8" ma:contentTypeDescription="Create a new document." ma:contentTypeScope="" ma:versionID="327fd8ad7543dad6d3737771aa02b300">
  <xsd:schema xmlns:xsd="http://www.w3.org/2001/XMLSchema" xmlns:xs="http://www.w3.org/2001/XMLSchema" xmlns:p="http://schemas.microsoft.com/office/2006/metadata/properties" xmlns:ns2="c119bae7-5ac0-4531-aa92-c54407fce4a8" xmlns:ns3="0d9ad3d0-e56a-4e5b-9650-f08498bfd13a" targetNamespace="http://schemas.microsoft.com/office/2006/metadata/properties" ma:root="true" ma:fieldsID="dcdf59ee5edac92aa652da02417749d7" ns2:_="" ns3:_="">
    <xsd:import namespace="c119bae7-5ac0-4531-aa92-c54407fce4a8"/>
    <xsd:import namespace="0d9ad3d0-e56a-4e5b-9650-f08498bfd13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19bae7-5ac0-4531-aa92-c54407fce4a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d9ad3d0-e56a-4e5b-9650-f08498bfd13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119bae7-5ac0-4531-aa92-c54407fce4a8">6T75XUQDAVEU-1797567310-58179</_dlc_DocId>
    <_dlc_DocIdUrl xmlns="c119bae7-5ac0-4531-aa92-c54407fce4a8">
      <Url>https://adbar.sharepoint.com/_layouts/15/DocIdRedir.aspx?ID=6T75XUQDAVEU-1797567310-58179</Url>
      <Description>6T75XUQDAVEU-1797567310-58179</Description>
    </_dlc_DocIdUrl>
  </documentManagement>
</p:properties>
</file>

<file path=customXml/itemProps1.xml><?xml version="1.0" encoding="utf-8"?>
<ds:datastoreItem xmlns:ds="http://schemas.openxmlformats.org/officeDocument/2006/customXml" ds:itemID="{BACA1097-9175-4BF6-A13B-54F57A834592}"/>
</file>

<file path=customXml/itemProps2.xml><?xml version="1.0" encoding="utf-8"?>
<ds:datastoreItem xmlns:ds="http://schemas.openxmlformats.org/officeDocument/2006/customXml" ds:itemID="{BA50FEF6-B7AC-4517-BEA1-0462ED8410DA}"/>
</file>

<file path=customXml/itemProps3.xml><?xml version="1.0" encoding="utf-8"?>
<ds:datastoreItem xmlns:ds="http://schemas.openxmlformats.org/officeDocument/2006/customXml" ds:itemID="{B507C25F-CACC-463A-8449-8BEBF82B48BA}"/>
</file>

<file path=customXml/itemProps4.xml><?xml version="1.0" encoding="utf-8"?>
<ds:datastoreItem xmlns:ds="http://schemas.openxmlformats.org/officeDocument/2006/customXml" ds:itemID="{C1A1AE4F-2BA5-461F-9A87-E2C927E8EE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3</vt:i4>
      </vt:variant>
    </vt:vector>
  </HeadingPairs>
  <TitlesOfParts>
    <vt:vector size="4" baseType="lpstr">
      <vt:lpstr>report_sources_19.12.2008_12-05</vt:lpstr>
      <vt:lpstr>tab</vt:lpstr>
      <vt:lpstr>'report_sources_19.12.2008_12-05'!WPrint_Area_W</vt:lpstr>
      <vt:lpstr>'report_sources_19.12.2008_12-05'!WPrint_TitlesW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Document</dc:title>
  <dc:creator>Osnat Nachmias</dc:creator>
  <cp:lastModifiedBy>Osnat Nachmias</cp:lastModifiedBy>
  <cp:lastPrinted>2019-08-28T07:28:11Z</cp:lastPrinted>
  <dcterms:created xsi:type="dcterms:W3CDTF">2008-12-19T10:08:48Z</dcterms:created>
  <dcterms:modified xsi:type="dcterms:W3CDTF">2019-08-28T07:30:11Z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0x0101003CD87B82F7E862418029DF5DE0319329</vt:lpwstr>
  </property>
  <property fmtid="{D5CDD505-2E9C-101B-9397-08002B2CF9AE}" pid="3" name="_dlc_DocIdItemGuid">
    <vt:lpwstr>c128653f-b02e-43cd-b8d3-d53f659fa4f3</vt:lpwstr>
  </property>
</Properties>
</file>